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37AC5196-5EA6-496B-AECC-9FF63CDAE6E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освітні підрозділи " sheetId="28" r:id="rId1"/>
    <sheet name="ЦООП " sheetId="26" r:id="rId2"/>
    <sheet name="господарські підрозділи" sheetId="34" r:id="rId3"/>
  </sheets>
  <definedNames>
    <definedName name="_xlnm.Print_Area" localSheetId="0">' освітні підрозділи '!$A$1:$L$48</definedName>
    <definedName name="_xlnm.Print_Area" localSheetId="2">'господарські підрозділи'!$A$1:$B$33</definedName>
    <definedName name="_xlnm.Print_Area" localSheetId="1">'ЦООП 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4" l="1"/>
  <c r="B29" i="34"/>
  <c r="B10" i="26" l="1"/>
  <c r="B14" i="26"/>
  <c r="C14" i="26"/>
  <c r="F33" i="26"/>
  <c r="D33" i="26"/>
  <c r="D10" i="26" l="1"/>
  <c r="D14" i="26"/>
  <c r="L33" i="28"/>
  <c r="F33" i="28"/>
  <c r="D33" i="28"/>
  <c r="D32" i="28"/>
  <c r="D49" i="28"/>
  <c r="D37" i="28" l="1"/>
  <c r="F34" i="28"/>
  <c r="D34" i="28"/>
  <c r="F32" i="28"/>
  <c r="C29" i="28"/>
  <c r="B29" i="28"/>
  <c r="F29" i="28" s="1"/>
  <c r="C26" i="28"/>
  <c r="B26" i="28"/>
  <c r="H26" i="28" s="1"/>
  <c r="L25" i="28"/>
  <c r="H25" i="28"/>
  <c r="F25" i="28"/>
  <c r="C25" i="28"/>
  <c r="D25" i="28" s="1"/>
  <c r="L24" i="28"/>
  <c r="H24" i="28"/>
  <c r="F24" i="28"/>
  <c r="D24" i="28"/>
  <c r="L23" i="28"/>
  <c r="J23" i="28"/>
  <c r="J22" i="28" s="1"/>
  <c r="H23" i="28"/>
  <c r="F23" i="28"/>
  <c r="D23" i="28"/>
  <c r="B22" i="28"/>
  <c r="H21" i="28"/>
  <c r="F21" i="28"/>
  <c r="D21" i="28"/>
  <c r="H20" i="28"/>
  <c r="F20" i="28"/>
  <c r="D20" i="28"/>
  <c r="I19" i="28"/>
  <c r="J19" i="28" s="1"/>
  <c r="J18" i="28" s="1"/>
  <c r="G19" i="28"/>
  <c r="H19" i="28" s="1"/>
  <c r="F19" i="28"/>
  <c r="C19" i="28"/>
  <c r="D19" i="28" s="1"/>
  <c r="B18" i="28"/>
  <c r="C14" i="28"/>
  <c r="B14" i="28"/>
  <c r="B10" i="28"/>
  <c r="F10" i="28" s="1"/>
  <c r="L22" i="28" l="1"/>
  <c r="F22" i="28"/>
  <c r="D14" i="28"/>
  <c r="D26" i="28"/>
  <c r="F26" i="28"/>
  <c r="B38" i="28"/>
  <c r="B43" i="28" s="1"/>
  <c r="F18" i="28"/>
  <c r="H22" i="28"/>
  <c r="F14" i="28"/>
  <c r="F38" i="28" s="1"/>
  <c r="H18" i="28"/>
  <c r="J14" i="28"/>
  <c r="H29" i="28"/>
  <c r="H38" i="28" s="1"/>
  <c r="L14" i="28"/>
  <c r="J29" i="28"/>
  <c r="D10" i="28"/>
  <c r="D29" i="28"/>
  <c r="L29" i="28"/>
  <c r="D38" i="28" l="1"/>
  <c r="J38" i="28"/>
  <c r="L38" i="28"/>
  <c r="B39" i="28" l="1"/>
  <c r="B40" i="28" s="1"/>
  <c r="D37" i="26" l="1"/>
  <c r="F34" i="26"/>
  <c r="D34" i="26"/>
  <c r="L33" i="26"/>
  <c r="F32" i="26"/>
  <c r="D32" i="26"/>
  <c r="C29" i="26"/>
  <c r="B29" i="26"/>
  <c r="H29" i="26" s="1"/>
  <c r="C26" i="26"/>
  <c r="B26" i="26"/>
  <c r="F26" i="26" s="1"/>
  <c r="L25" i="26"/>
  <c r="H25" i="26"/>
  <c r="F25" i="26"/>
  <c r="C25" i="26"/>
  <c r="D25" i="26" s="1"/>
  <c r="L24" i="26"/>
  <c r="H24" i="26"/>
  <c r="F24" i="26"/>
  <c r="C24" i="26"/>
  <c r="D24" i="26" s="1"/>
  <c r="L23" i="26"/>
  <c r="I23" i="26"/>
  <c r="J23" i="26" s="1"/>
  <c r="J22" i="26" s="1"/>
  <c r="G23" i="26"/>
  <c r="H23" i="26" s="1"/>
  <c r="F23" i="26"/>
  <c r="C23" i="26"/>
  <c r="D23" i="26" s="1"/>
  <c r="B22" i="26"/>
  <c r="H21" i="26"/>
  <c r="F21" i="26"/>
  <c r="C21" i="26"/>
  <c r="D21" i="26" s="1"/>
  <c r="F20" i="26"/>
  <c r="C20" i="26"/>
  <c r="D20" i="26" s="1"/>
  <c r="H20" i="26"/>
  <c r="I19" i="26"/>
  <c r="J19" i="26" s="1"/>
  <c r="G19" i="26"/>
  <c r="H19" i="26" s="1"/>
  <c r="C19" i="26"/>
  <c r="D19" i="26" s="1"/>
  <c r="B18" i="26"/>
  <c r="B40" i="26" s="1"/>
  <c r="L14" i="26"/>
  <c r="J29" i="26" l="1"/>
  <c r="L29" i="26"/>
  <c r="D29" i="26"/>
  <c r="H22" i="26"/>
  <c r="D26" i="26"/>
  <c r="D38" i="26" s="1"/>
  <c r="D22" i="26"/>
  <c r="L38" i="26"/>
  <c r="D18" i="26"/>
  <c r="F10" i="26"/>
  <c r="B38" i="26"/>
  <c r="B44" i="26" s="1"/>
  <c r="F22" i="26"/>
  <c r="F14" i="26"/>
  <c r="H26" i="26"/>
  <c r="H38" i="26" s="1"/>
  <c r="J14" i="26"/>
  <c r="J38" i="26" s="1"/>
  <c r="H18" i="26"/>
  <c r="F19" i="26"/>
  <c r="F18" i="26" s="1"/>
  <c r="J26" i="26"/>
  <c r="F29" i="26"/>
  <c r="F38" i="26" l="1"/>
  <c r="B39" i="26" l="1"/>
  <c r="B41" i="26" s="1"/>
</calcChain>
</file>

<file path=xl/sharedStrings.xml><?xml version="1.0" encoding="utf-8"?>
<sst xmlns="http://schemas.openxmlformats.org/spreadsheetml/2006/main" count="169" uniqueCount="81">
  <si>
    <t xml:space="preserve">      Види надходжень</t>
  </si>
  <si>
    <t>в т.ч.:</t>
  </si>
  <si>
    <t>заочна форма навчання</t>
  </si>
  <si>
    <r>
      <t>1. Оплата навчання  студентів-громадян України</t>
    </r>
    <r>
      <rPr>
        <b/>
        <i/>
        <sz val="12"/>
        <color theme="1"/>
        <rFont val="Times New Roman"/>
        <family val="1"/>
        <charset val="204"/>
      </rPr>
      <t xml:space="preserve"> всього:</t>
    </r>
  </si>
  <si>
    <t>денна форма навчання</t>
  </si>
  <si>
    <t xml:space="preserve">2. Оплата навчання студентів-іноземних громадян, всього 100 % </t>
  </si>
  <si>
    <r>
      <t>3. Оплата навчання  аспірантів-громадян України</t>
    </r>
    <r>
      <rPr>
        <b/>
        <i/>
        <sz val="12"/>
        <color theme="1"/>
        <rFont val="Times New Roman"/>
        <family val="1"/>
        <charset val="204"/>
      </rPr>
      <t xml:space="preserve"> всього:</t>
    </r>
  </si>
  <si>
    <t xml:space="preserve">4. Оплата навчання аспірантів-іноземних громадян, всього 100 % </t>
  </si>
  <si>
    <r>
      <t>5. Оплата навчання  докторантів-громадян України</t>
    </r>
    <r>
      <rPr>
        <b/>
        <i/>
        <sz val="12"/>
        <color theme="1"/>
        <rFont val="Times New Roman"/>
        <family val="1"/>
        <charset val="204"/>
      </rPr>
      <t xml:space="preserve"> всього:</t>
    </r>
  </si>
  <si>
    <t xml:space="preserve">6. Оплата навчання докторантів-іноземних громадян, всього 100 % </t>
  </si>
  <si>
    <t>З/п з нарахуваннями, звична структура</t>
  </si>
  <si>
    <t>%</t>
  </si>
  <si>
    <t>сума</t>
  </si>
  <si>
    <t xml:space="preserve">очікуванні надходження </t>
  </si>
  <si>
    <t>1 рік навчання</t>
  </si>
  <si>
    <t>2 рік навчання</t>
  </si>
  <si>
    <t>3,4 рік навчання</t>
  </si>
  <si>
    <t>НПП</t>
  </si>
  <si>
    <r>
      <t>8. Інші види платних послуг (розшифрувати),</t>
    </r>
    <r>
      <rPr>
        <b/>
        <i/>
        <sz val="12"/>
        <color theme="1"/>
        <rFont val="Times New Roman"/>
        <family val="1"/>
        <charset val="204"/>
      </rPr>
      <t xml:space="preserve"> 
всього:</t>
    </r>
  </si>
  <si>
    <t>ЦМО</t>
  </si>
  <si>
    <t>ІНШЕ</t>
  </si>
  <si>
    <t xml:space="preserve">Централізований для факультета </t>
  </si>
  <si>
    <t>Використовується підрозділом</t>
  </si>
  <si>
    <t>ДЛЯ ЦМО, ПВІ 15% централізований</t>
  </si>
  <si>
    <t>Перер.Відділ аспірантури</t>
  </si>
  <si>
    <t>Перер. ФЛ, ФСП</t>
  </si>
  <si>
    <t>5. Оплата навчання довузівської підготовки</t>
  </si>
  <si>
    <r>
      <t>6. Курсові заходи, стажування для іноземних громадян, %</t>
    </r>
    <r>
      <rPr>
        <b/>
        <i/>
        <sz val="12"/>
        <color theme="1"/>
        <rFont val="Times New Roman"/>
        <family val="1"/>
        <charset val="204"/>
      </rPr>
      <t xml:space="preserve"> 
всього:</t>
    </r>
  </si>
  <si>
    <t>7.Курсові заходи: підвищення кваліфікацій, УЯЦ та інші</t>
  </si>
  <si>
    <t xml:space="preserve">дублікати, бланки та інше за що не перераховується в централізований фонд </t>
  </si>
  <si>
    <t>Централізований фонд</t>
  </si>
  <si>
    <t>заповнюємо лише там, де виділено голубим !!!</t>
  </si>
  <si>
    <t>ІНШЕ ( розписати)</t>
  </si>
  <si>
    <t>Залишок на рахунку станом на 01.01.2024 року</t>
  </si>
  <si>
    <t>Залишок на з/п станом на 01.01.2024 року</t>
  </si>
  <si>
    <t>Всього кошторис</t>
  </si>
  <si>
    <t>Додаток № 1-освіта до кошторису на 2024 рік</t>
  </si>
  <si>
    <t>Розрахунок очікуваних надходжень за надання платних  у 2024 році</t>
  </si>
  <si>
    <t>за КПКВК 2201160 "Підготовка кадрів закладами вищої освіти та забезпечення діяльності їх баз практики"</t>
  </si>
  <si>
    <t>________________________________________________________________________________________________________________________________________</t>
  </si>
  <si>
    <t>(найменування факультету, балансовий номер)</t>
  </si>
  <si>
    <t xml:space="preserve">Директор/декан           </t>
  </si>
  <si>
    <r>
      <t xml:space="preserve"> </t>
    </r>
    <r>
      <rPr>
        <vertAlign val="superscript"/>
        <sz val="14"/>
        <color theme="1"/>
        <rFont val="Times New Roman"/>
        <family val="1"/>
        <charset val="204"/>
      </rPr>
      <t xml:space="preserve">(підпис)                      </t>
    </r>
  </si>
  <si>
    <t>(Власне ім"я та ПРІЗВИЩЕ)</t>
  </si>
  <si>
    <t>Бухгалтер підрозділу</t>
  </si>
  <si>
    <t xml:space="preserve">Всього надходжень </t>
  </si>
  <si>
    <t>РОЗРАХУНОК</t>
  </si>
  <si>
    <t xml:space="preserve">очікуваних надходжень за надання платних </t>
  </si>
  <si>
    <t>послуг у  2024 році</t>
  </si>
  <si>
    <t>за КПКВК 2201160</t>
  </si>
  <si>
    <t>(найменування підрозділу)</t>
  </si>
  <si>
    <t>2201160 "Підготовка кадрів закладами вищої освіти та забезпечення діяльності їх баз практики"</t>
  </si>
  <si>
    <t>(код та назва програмної класифікації видатків та кредитування державного бюджету)</t>
  </si>
  <si>
    <t xml:space="preserve">   грн.</t>
  </si>
  <si>
    <t>Очікувані суми надходжень</t>
  </si>
  <si>
    <r>
      <t xml:space="preserve">Види платних послуг (розшифрувати) </t>
    </r>
    <r>
      <rPr>
        <sz val="12"/>
        <color theme="1"/>
        <rFont val="Times New Roman"/>
        <family val="1"/>
        <charset val="204"/>
      </rPr>
      <t>,</t>
    </r>
    <r>
      <rPr>
        <b/>
        <i/>
        <sz val="12"/>
        <color theme="1"/>
        <rFont val="Times New Roman"/>
        <family val="1"/>
        <charset val="204"/>
      </rPr>
      <t xml:space="preserve"> 
всього:</t>
    </r>
  </si>
  <si>
    <t>з них :</t>
  </si>
  <si>
    <t xml:space="preserve"> - внутрішні надходження</t>
  </si>
  <si>
    <t xml:space="preserve">  - зовнішні надходження</t>
  </si>
  <si>
    <t xml:space="preserve">  ВСЬОГО НАДХОДЖЕНЬ</t>
  </si>
  <si>
    <t>всі надходження + залишок</t>
  </si>
  <si>
    <t>Керівник підрозділу</t>
  </si>
  <si>
    <t>вказати фактичну посаду</t>
  </si>
  <si>
    <t>ПРИМІТКИ</t>
  </si>
  <si>
    <t>Розрахунки надходжень та видатків є невід"ємною частиною кошторису!</t>
  </si>
  <si>
    <t>Всі  види платних послуг повинні бути розписані детально/</t>
  </si>
  <si>
    <t xml:space="preserve"> Обсяги надходжень до спеціального фонду проекту кошторису визначаються на підставі економічно обгрунтованих розрахунків, які складаються за кожним джерелом доходів бюджету .</t>
  </si>
  <si>
    <t>За основу цих розрахунків беруться такі показники:</t>
  </si>
  <si>
    <t xml:space="preserve">обсяг надання тих чи інших платних послуг, а також інші розрахункові показники (площа приміщень , кількість місць у гуртожитках, кількість здобувачів вищої освіти, слухачів, обсяги та терміни надання платних  послуг,  кількість та види автомобілей, кількість спортивних об"єктів, кількість місць та відвідувачів у закладах культури та громадського харчування, інші підрозділи в структурі основного, види продукції тощо). </t>
  </si>
  <si>
    <t>ЗАКОНОДАВСТВО:</t>
  </si>
  <si>
    <t>Бюджетний Кодекс України</t>
  </si>
  <si>
    <t>Закон "Про вищу освіту"</t>
  </si>
  <si>
    <t>Постанова КМУ від 28.02.2002р № 228</t>
  </si>
  <si>
    <t>Постанова КМУ від  27 серпня 2010 р. № 796</t>
  </si>
  <si>
    <t>Перелік платних послуг КПІ ім.Ігоря Сікорського</t>
  </si>
  <si>
    <t>Порядок надання платних послуг КПІ ім.Ігоря Сікорського</t>
  </si>
  <si>
    <t>Спільний наказ МОН,Мінеконом, Мінфіну від 23.07.2010р № 736/902/758</t>
  </si>
  <si>
    <t>Інші нормативні акти</t>
  </si>
  <si>
    <t>в тому числі перерах на відділ ЦООП</t>
  </si>
  <si>
    <t>Розрахунок очікуваних надходжень за надання платних  у 2025 році</t>
  </si>
  <si>
    <t>Залишок коштів  на 01.01.2054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</si>
</sst>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₴&quot;_-;\-* #,##0.00\ &quot;₴&quot;_-;_-* &quot;-&quot;??\ &quot;₴&quot;_-;_-@_-"/>
    <numFmt numFmtId="43" formatCode="_-* #,##0.00_-;\-* #,##0.00_-;_-* &quot;-&quot;??_-;_-@_-"/>
    <numFmt numFmtId="164" formatCode="_-* #,##0.00\ _₴_-;\-* #,##0.00\ _₴_-;_-* &quot;-&quot;??\ _₴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vertAlign val="subscript"/>
      <sz val="12"/>
      <name val="Times New Roman"/>
      <family val="1"/>
      <charset val="204"/>
    </font>
    <font>
      <sz val="13"/>
      <color rgb="FF292B2C"/>
      <name val="Consolas"/>
      <family val="3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0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center" wrapText="1"/>
    </xf>
    <xf numFmtId="0" fontId="6" fillId="0" borderId="0" xfId="0" applyFont="1"/>
    <xf numFmtId="0" fontId="9" fillId="3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1" fillId="0" borderId="20" xfId="2" applyFont="1" applyBorder="1" applyAlignment="1">
      <alignment horizontal="center" vertical="center" wrapText="1"/>
    </xf>
    <xf numFmtId="43" fontId="1" fillId="0" borderId="9" xfId="2" applyFont="1" applyBorder="1" applyAlignment="1">
      <alignment horizontal="center" vertical="center" wrapText="1"/>
    </xf>
    <xf numFmtId="43" fontId="1" fillId="4" borderId="9" xfId="2" applyFont="1" applyFill="1" applyBorder="1" applyAlignment="1">
      <alignment horizontal="center" vertical="center" wrapText="1"/>
    </xf>
    <xf numFmtId="43" fontId="1" fillId="4" borderId="10" xfId="2" applyFont="1" applyFill="1" applyBorder="1" applyAlignment="1">
      <alignment horizontal="center" vertical="center" wrapText="1"/>
    </xf>
    <xf numFmtId="43" fontId="1" fillId="0" borderId="6" xfId="2" applyFont="1" applyBorder="1" applyAlignment="1">
      <alignment horizontal="center" vertical="center" wrapText="1"/>
    </xf>
    <xf numFmtId="43" fontId="1" fillId="4" borderId="11" xfId="2" applyFont="1" applyFill="1" applyBorder="1" applyAlignment="1">
      <alignment horizontal="center" vertical="center" wrapText="1"/>
    </xf>
    <xf numFmtId="43" fontId="1" fillId="0" borderId="8" xfId="2" applyFont="1" applyBorder="1" applyAlignment="1">
      <alignment horizontal="center" vertical="center" wrapText="1"/>
    </xf>
    <xf numFmtId="43" fontId="1" fillId="0" borderId="7" xfId="2" applyFont="1" applyBorder="1" applyAlignment="1">
      <alignment horizontal="center" vertical="center" wrapText="1"/>
    </xf>
    <xf numFmtId="43" fontId="1" fillId="4" borderId="19" xfId="2" applyFont="1" applyFill="1" applyBorder="1" applyAlignment="1">
      <alignment horizontal="center" vertical="center" wrapText="1"/>
    </xf>
    <xf numFmtId="43" fontId="1" fillId="4" borderId="8" xfId="2" applyFont="1" applyFill="1" applyBorder="1" applyAlignment="1">
      <alignment horizontal="center" vertical="center" wrapText="1"/>
    </xf>
    <xf numFmtId="43" fontId="1" fillId="0" borderId="22" xfId="2" applyFont="1" applyBorder="1" applyAlignment="1">
      <alignment horizontal="center" vertical="center" wrapText="1"/>
    </xf>
    <xf numFmtId="43" fontId="1" fillId="0" borderId="23" xfId="2" applyFont="1" applyBorder="1" applyAlignment="1">
      <alignment horizontal="center" vertical="center" wrapText="1"/>
    </xf>
    <xf numFmtId="43" fontId="1" fillId="0" borderId="5" xfId="2" applyFont="1" applyBorder="1" applyAlignment="1">
      <alignment horizontal="center" vertical="center" wrapText="1"/>
    </xf>
    <xf numFmtId="43" fontId="1" fillId="0" borderId="21" xfId="2" applyFont="1" applyBorder="1" applyAlignment="1">
      <alignment horizontal="center" vertical="center" wrapText="1"/>
    </xf>
    <xf numFmtId="43" fontId="1" fillId="0" borderId="4" xfId="2" applyFont="1" applyBorder="1" applyAlignment="1">
      <alignment horizontal="center" vertical="center" wrapText="1"/>
    </xf>
    <xf numFmtId="43" fontId="1" fillId="0" borderId="16" xfId="2" applyFont="1" applyBorder="1" applyAlignment="1">
      <alignment horizontal="center" vertical="center" wrapText="1"/>
    </xf>
    <xf numFmtId="43" fontId="1" fillId="4" borderId="24" xfId="2" applyFont="1" applyFill="1" applyBorder="1" applyAlignment="1">
      <alignment horizontal="center" vertical="center" wrapText="1"/>
    </xf>
    <xf numFmtId="43" fontId="1" fillId="0" borderId="28" xfId="2" applyFont="1" applyBorder="1" applyAlignment="1">
      <alignment horizontal="center" vertical="center"/>
    </xf>
    <xf numFmtId="164" fontId="0" fillId="0" borderId="0" xfId="0" applyNumberFormat="1"/>
    <xf numFmtId="0" fontId="1" fillId="0" borderId="18" xfId="0" applyFont="1" applyBorder="1" applyAlignment="1">
      <alignment horizontal="center" vertical="center" wrapText="1"/>
    </xf>
    <xf numFmtId="164" fontId="4" fillId="0" borderId="0" xfId="0" applyNumberFormat="1" applyFont="1"/>
    <xf numFmtId="43" fontId="1" fillId="0" borderId="28" xfId="2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3" fontId="1" fillId="4" borderId="6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1" fillId="0" borderId="0" xfId="0" applyFont="1"/>
    <xf numFmtId="43" fontId="1" fillId="5" borderId="21" xfId="2" applyFont="1" applyFill="1" applyBorder="1" applyAlignment="1">
      <alignment horizontal="center" vertical="center" wrapText="1"/>
    </xf>
    <xf numFmtId="43" fontId="1" fillId="5" borderId="28" xfId="2" applyFont="1" applyFill="1" applyBorder="1" applyAlignment="1">
      <alignment horizontal="center" vertical="center"/>
    </xf>
    <xf numFmtId="43" fontId="1" fillId="5" borderId="16" xfId="2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43" fontId="1" fillId="5" borderId="22" xfId="2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3" fontId="1" fillId="5" borderId="24" xfId="2" applyFont="1" applyFill="1" applyBorder="1" applyAlignment="1">
      <alignment horizontal="center" vertical="center" wrapText="1"/>
    </xf>
    <xf numFmtId="164" fontId="1" fillId="5" borderId="2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3" fontId="1" fillId="5" borderId="4" xfId="2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3" fontId="1" fillId="5" borderId="34" xfId="2" applyFont="1" applyFill="1" applyBorder="1" applyAlignment="1">
      <alignment horizontal="center" vertical="center"/>
    </xf>
    <xf numFmtId="43" fontId="1" fillId="0" borderId="34" xfId="2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3" fontId="2" fillId="0" borderId="30" xfId="2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43" fontId="2" fillId="0" borderId="29" xfId="2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43" fontId="1" fillId="0" borderId="38" xfId="2" applyFont="1" applyFill="1" applyBorder="1" applyAlignment="1">
      <alignment horizontal="center" vertical="center"/>
    </xf>
    <xf numFmtId="164" fontId="1" fillId="0" borderId="27" xfId="0" applyNumberFormat="1" applyFont="1" applyBorder="1"/>
    <xf numFmtId="164" fontId="4" fillId="0" borderId="29" xfId="0" applyNumberFormat="1" applyFont="1" applyBorder="1"/>
    <xf numFmtId="0" fontId="12" fillId="0" borderId="0" xfId="0" applyFont="1"/>
    <xf numFmtId="0" fontId="13" fillId="0" borderId="0" xfId="0" applyFont="1"/>
    <xf numFmtId="0" fontId="2" fillId="0" borderId="3" xfId="0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3" fontId="2" fillId="0" borderId="38" xfId="2" applyFont="1" applyFill="1" applyBorder="1" applyAlignment="1">
      <alignment horizontal="center" vertical="center"/>
    </xf>
    <xf numFmtId="0" fontId="1" fillId="0" borderId="0" xfId="0" applyFont="1"/>
    <xf numFmtId="164" fontId="1" fillId="0" borderId="2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0" borderId="28" xfId="0" applyNumberFormat="1" applyFont="1" applyBorder="1"/>
    <xf numFmtId="0" fontId="14" fillId="0" borderId="26" xfId="0" applyFont="1" applyBorder="1"/>
    <xf numFmtId="0" fontId="14" fillId="0" borderId="2" xfId="0" applyFont="1" applyBorder="1"/>
    <xf numFmtId="0" fontId="15" fillId="0" borderId="3" xfId="0" applyFont="1" applyBorder="1"/>
    <xf numFmtId="164" fontId="4" fillId="4" borderId="28" xfId="0" applyNumberFormat="1" applyFont="1" applyFill="1" applyBorder="1"/>
    <xf numFmtId="164" fontId="1" fillId="0" borderId="28" xfId="0" applyNumberFormat="1" applyFont="1" applyBorder="1" applyAlignment="1">
      <alignment horizontal="center" vertical="center"/>
    </xf>
    <xf numFmtId="0" fontId="2" fillId="0" borderId="28" xfId="0" applyFont="1" applyBorder="1"/>
    <xf numFmtId="0" fontId="4" fillId="0" borderId="28" xfId="0" applyFont="1" applyBorder="1"/>
    <xf numFmtId="0" fontId="4" fillId="0" borderId="4" xfId="0" applyFont="1" applyBorder="1" applyAlignment="1">
      <alignment horizontal="center"/>
    </xf>
    <xf numFmtId="0" fontId="15" fillId="0" borderId="0" xfId="0" applyFont="1"/>
    <xf numFmtId="0" fontId="1" fillId="0" borderId="4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6" fillId="0" borderId="4" xfId="0" applyFont="1" applyBorder="1"/>
    <xf numFmtId="0" fontId="0" fillId="0" borderId="4" xfId="0" applyBorder="1"/>
    <xf numFmtId="0" fontId="15" fillId="0" borderId="37" xfId="0" applyFont="1" applyBorder="1" applyAlignment="1">
      <alignment horizontal="left" vertical="center"/>
    </xf>
    <xf numFmtId="0" fontId="17" fillId="2" borderId="0" xfId="1" applyFont="1" applyFill="1" applyAlignment="1">
      <alignment horizontal="center" wrapText="1"/>
    </xf>
    <xf numFmtId="0" fontId="1" fillId="2" borderId="48" xfId="0" applyFont="1" applyFill="1" applyBorder="1" applyAlignment="1">
      <alignment vertical="top" wrapText="1"/>
    </xf>
    <xf numFmtId="0" fontId="1" fillId="0" borderId="4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left" vertical="center" wrapText="1"/>
    </xf>
    <xf numFmtId="0" fontId="1" fillId="2" borderId="49" xfId="0" applyFont="1" applyFill="1" applyBorder="1" applyAlignment="1">
      <alignment vertical="top" wrapText="1"/>
    </xf>
    <xf numFmtId="0" fontId="1" fillId="0" borderId="50" xfId="0" applyFont="1" applyBorder="1" applyAlignment="1">
      <alignment vertical="top" wrapText="1"/>
    </xf>
    <xf numFmtId="0" fontId="1" fillId="0" borderId="51" xfId="0" applyFont="1" applyBorder="1" applyAlignment="1">
      <alignment vertical="top" wrapText="1"/>
    </xf>
    <xf numFmtId="0" fontId="1" fillId="2" borderId="37" xfId="0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0" borderId="52" xfId="0" applyFont="1" applyBorder="1" applyAlignment="1">
      <alignment vertical="top" wrapText="1"/>
    </xf>
    <xf numFmtId="0" fontId="14" fillId="0" borderId="33" xfId="0" applyFont="1" applyBorder="1"/>
    <xf numFmtId="164" fontId="1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7" fillId="2" borderId="0" xfId="1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_Dod5kochtor" xfId="1" xr:uid="{00000000-0005-0000-0000-000001000000}"/>
    <cellStyle name="Фінансови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FEB8-F6BF-45D4-826A-07B0776DDA8C}">
  <sheetPr>
    <tabColor rgb="FFFFFF00"/>
    <pageSetUpPr fitToPage="1"/>
  </sheetPr>
  <dimension ref="A1:M58"/>
  <sheetViews>
    <sheetView view="pageBreakPreview" zoomScale="80" zoomScaleNormal="100" zoomScaleSheetLayoutView="80" workbookViewId="0">
      <selection activeCell="N26" sqref="N26"/>
    </sheetView>
  </sheetViews>
  <sheetFormatPr defaultRowHeight="15" x14ac:dyDescent="0.25"/>
  <cols>
    <col min="1" max="1" width="66.42578125" customWidth="1"/>
    <col min="2" max="2" width="19.5703125" customWidth="1"/>
    <col min="3" max="3" width="11.140625" customWidth="1"/>
    <col min="4" max="4" width="19.5703125" customWidth="1"/>
    <col min="6" max="6" width="15.5703125" customWidth="1"/>
    <col min="7" max="7" width="11.28515625" customWidth="1"/>
    <col min="8" max="8" width="16.85546875" customWidth="1"/>
    <col min="10" max="10" width="12.7109375" customWidth="1"/>
    <col min="11" max="11" width="8" customWidth="1"/>
    <col min="12" max="12" width="8.7109375" customWidth="1"/>
    <col min="13" max="13" width="18.140625" customWidth="1"/>
  </cols>
  <sheetData>
    <row r="1" spans="1:13" ht="18.75" x14ac:dyDescent="0.3">
      <c r="A1" s="126"/>
      <c r="B1" s="126"/>
      <c r="C1" s="126"/>
      <c r="D1" s="126"/>
      <c r="H1" s="127" t="s">
        <v>36</v>
      </c>
      <c r="I1" s="127"/>
      <c r="J1" s="127"/>
      <c r="K1" s="127"/>
      <c r="L1" s="127"/>
    </row>
    <row r="2" spans="1:13" ht="18.75" x14ac:dyDescent="0.25">
      <c r="A2" s="128" t="s">
        <v>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18.75" x14ac:dyDescent="0.25">
      <c r="A3" s="128" t="s">
        <v>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.75" x14ac:dyDescent="0.3">
      <c r="A4" s="126" t="s">
        <v>39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3" ht="18.75" x14ac:dyDescent="0.3">
      <c r="A5" s="126" t="s">
        <v>40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3" ht="17.25" customHeight="1" thickBot="1" x14ac:dyDescent="0.4">
      <c r="A6" s="4"/>
      <c r="B6" s="4"/>
      <c r="C6" s="4"/>
      <c r="D6" s="1"/>
      <c r="E6" s="4"/>
    </row>
    <row r="7" spans="1:13" ht="15.75" customHeight="1" x14ac:dyDescent="0.35">
      <c r="A7" s="133" t="s">
        <v>0</v>
      </c>
      <c r="B7" s="136" t="s">
        <v>13</v>
      </c>
      <c r="C7" s="139" t="s">
        <v>10</v>
      </c>
      <c r="D7" s="140"/>
      <c r="E7" s="143" t="s">
        <v>30</v>
      </c>
      <c r="F7" s="144"/>
      <c r="G7" s="129" t="s">
        <v>24</v>
      </c>
      <c r="H7" s="130"/>
      <c r="I7" s="129" t="s">
        <v>25</v>
      </c>
      <c r="J7" s="130"/>
      <c r="K7" s="129" t="s">
        <v>19</v>
      </c>
      <c r="L7" s="130"/>
      <c r="M7" s="81" t="s">
        <v>31</v>
      </c>
    </row>
    <row r="8" spans="1:13" ht="15" customHeight="1" x14ac:dyDescent="0.25">
      <c r="A8" s="134"/>
      <c r="B8" s="137"/>
      <c r="C8" s="141"/>
      <c r="D8" s="142"/>
      <c r="E8" s="145"/>
      <c r="F8" s="146"/>
      <c r="G8" s="131"/>
      <c r="H8" s="132"/>
      <c r="I8" s="131"/>
      <c r="J8" s="132"/>
      <c r="K8" s="131"/>
      <c r="L8" s="132"/>
    </row>
    <row r="9" spans="1:13" ht="14.25" customHeight="1" thickBot="1" x14ac:dyDescent="0.3">
      <c r="A9" s="135"/>
      <c r="B9" s="138"/>
      <c r="C9" s="68" t="s">
        <v>11</v>
      </c>
      <c r="D9" s="69" t="s">
        <v>12</v>
      </c>
      <c r="E9" s="70" t="s">
        <v>11</v>
      </c>
      <c r="F9" s="71" t="s">
        <v>12</v>
      </c>
      <c r="G9" s="70" t="s">
        <v>11</v>
      </c>
      <c r="H9" s="71" t="s">
        <v>12</v>
      </c>
      <c r="I9" s="70" t="s">
        <v>11</v>
      </c>
      <c r="J9" s="71" t="s">
        <v>12</v>
      </c>
      <c r="K9" s="70" t="s">
        <v>11</v>
      </c>
      <c r="L9" s="71" t="s">
        <v>12</v>
      </c>
    </row>
    <row r="10" spans="1:13" ht="18" customHeight="1" x14ac:dyDescent="0.25">
      <c r="A10" s="62" t="s">
        <v>3</v>
      </c>
      <c r="B10" s="18">
        <f>B12+B13</f>
        <v>0</v>
      </c>
      <c r="C10" s="12">
        <v>24.6</v>
      </c>
      <c r="D10" s="63">
        <f>B10*C10%</f>
        <v>0</v>
      </c>
      <c r="E10" s="64">
        <v>58.6</v>
      </c>
      <c r="F10" s="65">
        <f>B10*E10%</f>
        <v>0</v>
      </c>
      <c r="G10" s="64"/>
      <c r="H10" s="66"/>
      <c r="I10" s="64"/>
      <c r="J10" s="66"/>
      <c r="K10" s="64"/>
      <c r="L10" s="67"/>
    </row>
    <row r="11" spans="1:13" ht="20.25" customHeight="1" x14ac:dyDescent="0.25">
      <c r="A11" s="44" t="s">
        <v>1</v>
      </c>
      <c r="B11" s="19"/>
      <c r="C11" s="9"/>
      <c r="D11" s="28"/>
      <c r="E11" s="17"/>
      <c r="F11" s="35"/>
      <c r="G11" s="17"/>
      <c r="H11" s="35"/>
      <c r="I11" s="17"/>
      <c r="J11" s="35"/>
      <c r="K11" s="17"/>
      <c r="L11" s="16"/>
    </row>
    <row r="12" spans="1:13" ht="17.25" customHeight="1" x14ac:dyDescent="0.25">
      <c r="A12" s="44" t="s">
        <v>4</v>
      </c>
      <c r="B12" s="20"/>
      <c r="C12" s="9"/>
      <c r="D12" s="28"/>
      <c r="E12" s="17"/>
      <c r="F12" s="35"/>
      <c r="G12" s="17"/>
      <c r="H12" s="35"/>
      <c r="I12" s="17"/>
      <c r="J12" s="35"/>
      <c r="K12" s="17"/>
      <c r="L12" s="16"/>
    </row>
    <row r="13" spans="1:13" ht="16.5" thickBot="1" x14ac:dyDescent="0.3">
      <c r="A13" s="45" t="s">
        <v>2</v>
      </c>
      <c r="B13" s="21">
        <v>0</v>
      </c>
      <c r="C13" s="7"/>
      <c r="D13" s="29"/>
      <c r="E13" s="17"/>
      <c r="F13" s="35"/>
      <c r="G13" s="17"/>
      <c r="H13" s="35"/>
      <c r="I13" s="17"/>
      <c r="J13" s="35"/>
      <c r="K13" s="17"/>
      <c r="L13" s="16"/>
    </row>
    <row r="14" spans="1:13" ht="19.5" customHeight="1" x14ac:dyDescent="0.25">
      <c r="A14" s="46" t="s">
        <v>5</v>
      </c>
      <c r="B14" s="22">
        <f>B16+B17</f>
        <v>0</v>
      </c>
      <c r="C14" s="10">
        <f>49.8-3.56</f>
        <v>46.239999999999995</v>
      </c>
      <c r="D14" s="55">
        <f>B14*C14%</f>
        <v>0</v>
      </c>
      <c r="E14" s="17">
        <v>30</v>
      </c>
      <c r="F14" s="54">
        <f>B14*E14%</f>
        <v>0</v>
      </c>
      <c r="G14" s="17"/>
      <c r="H14" s="39"/>
      <c r="I14" s="17">
        <v>3.56</v>
      </c>
      <c r="J14" s="54">
        <f>B14*I14%</f>
        <v>0</v>
      </c>
      <c r="K14" s="17">
        <v>12.8</v>
      </c>
      <c r="L14" s="56">
        <f>B14*K14%</f>
        <v>0</v>
      </c>
    </row>
    <row r="15" spans="1:13" ht="15.75" x14ac:dyDescent="0.25">
      <c r="A15" s="44" t="s">
        <v>1</v>
      </c>
      <c r="B15" s="19"/>
      <c r="C15" s="9"/>
      <c r="D15" s="28"/>
      <c r="E15" s="17"/>
      <c r="F15" s="35"/>
      <c r="G15" s="17"/>
      <c r="H15" s="35"/>
      <c r="I15" s="17"/>
      <c r="J15" s="35"/>
      <c r="K15" s="17"/>
      <c r="L15" s="16"/>
    </row>
    <row r="16" spans="1:13" ht="15.75" x14ac:dyDescent="0.25">
      <c r="A16" s="44" t="s">
        <v>4</v>
      </c>
      <c r="B16" s="20"/>
      <c r="C16" s="9"/>
      <c r="D16" s="28"/>
      <c r="E16" s="17"/>
      <c r="F16" s="35"/>
      <c r="G16" s="17"/>
      <c r="H16" s="35"/>
      <c r="I16" s="17"/>
      <c r="J16" s="35"/>
      <c r="K16" s="17"/>
      <c r="L16" s="16"/>
    </row>
    <row r="17" spans="1:13" ht="16.5" thickBot="1" x14ac:dyDescent="0.3">
      <c r="A17" s="47" t="s">
        <v>2</v>
      </c>
      <c r="B17" s="23"/>
      <c r="C17" s="11"/>
      <c r="D17" s="30"/>
      <c r="E17" s="17"/>
      <c r="F17" s="35"/>
      <c r="G17" s="17"/>
      <c r="H17" s="35"/>
      <c r="I17" s="17"/>
      <c r="J17" s="35"/>
      <c r="K17" s="17"/>
      <c r="L17" s="16"/>
    </row>
    <row r="18" spans="1:13" ht="21" customHeight="1" x14ac:dyDescent="0.25">
      <c r="A18" s="43" t="s">
        <v>6</v>
      </c>
      <c r="B18" s="24">
        <f>B19+B20+B21</f>
        <v>0</v>
      </c>
      <c r="C18" s="8"/>
      <c r="D18" s="31"/>
      <c r="E18" s="17"/>
      <c r="F18" s="35">
        <f>F19+F20+F21</f>
        <v>0</v>
      </c>
      <c r="G18" s="17"/>
      <c r="H18" s="35">
        <f>H19+H20+H21</f>
        <v>0</v>
      </c>
      <c r="I18" s="17"/>
      <c r="J18" s="35">
        <f>J19</f>
        <v>0</v>
      </c>
      <c r="K18" s="17"/>
      <c r="L18" s="16"/>
    </row>
    <row r="19" spans="1:13" ht="19.5" customHeight="1" x14ac:dyDescent="0.25">
      <c r="A19" s="44" t="s">
        <v>14</v>
      </c>
      <c r="B19" s="20"/>
      <c r="C19" s="9">
        <f>34.9+7.4+9.3</f>
        <v>51.599999999999994</v>
      </c>
      <c r="D19" s="57">
        <f>B19*C19%</f>
        <v>0</v>
      </c>
      <c r="E19" s="17">
        <v>24.1</v>
      </c>
      <c r="F19" s="54">
        <f>B19*E19%</f>
        <v>0</v>
      </c>
      <c r="G19" s="17">
        <f>7</f>
        <v>7</v>
      </c>
      <c r="H19" s="54">
        <f>B19*G19%</f>
        <v>0</v>
      </c>
      <c r="I19" s="17">
        <f>16</f>
        <v>16</v>
      </c>
      <c r="J19" s="54">
        <f t="shared" ref="J19:J29" si="0">B19*I19%</f>
        <v>0</v>
      </c>
      <c r="K19" s="17"/>
      <c r="L19" s="16"/>
      <c r="M19" s="36"/>
    </row>
    <row r="20" spans="1:13" ht="19.5" customHeight="1" x14ac:dyDescent="0.25">
      <c r="A20" s="47" t="s">
        <v>15</v>
      </c>
      <c r="B20" s="23"/>
      <c r="C20" s="11">
        <v>67.5</v>
      </c>
      <c r="D20" s="57">
        <f>B20*C20%</f>
        <v>0</v>
      </c>
      <c r="E20" s="17">
        <v>24.1</v>
      </c>
      <c r="F20" s="54">
        <f>B20*E20%</f>
        <v>0</v>
      </c>
      <c r="G20" s="17">
        <v>7</v>
      </c>
      <c r="H20" s="54">
        <f>B20*G20%</f>
        <v>0</v>
      </c>
      <c r="I20" s="17"/>
      <c r="J20" s="39"/>
      <c r="K20" s="17"/>
      <c r="L20" s="16"/>
    </row>
    <row r="21" spans="1:13" ht="24.75" customHeight="1" thickBot="1" x14ac:dyDescent="0.3">
      <c r="A21" s="45" t="s">
        <v>16</v>
      </c>
      <c r="B21" s="21"/>
      <c r="C21" s="7">
        <v>64.3</v>
      </c>
      <c r="D21" s="57">
        <f>B21*C21%</f>
        <v>0</v>
      </c>
      <c r="E21" s="17">
        <v>24.1</v>
      </c>
      <c r="F21" s="54">
        <f>B21*E21%</f>
        <v>0</v>
      </c>
      <c r="G21" s="17">
        <v>7</v>
      </c>
      <c r="H21" s="54">
        <f>B21*G21%</f>
        <v>0</v>
      </c>
      <c r="I21" s="17"/>
      <c r="J21" s="39"/>
      <c r="K21" s="17"/>
      <c r="L21" s="16"/>
    </row>
    <row r="22" spans="1:13" ht="17.25" customHeight="1" x14ac:dyDescent="0.25">
      <c r="A22" s="48" t="s">
        <v>7</v>
      </c>
      <c r="B22" s="25">
        <f>B23+B24+B25</f>
        <v>0</v>
      </c>
      <c r="C22" s="12"/>
      <c r="D22" s="32"/>
      <c r="E22" s="17"/>
      <c r="F22" s="35">
        <f>F23+F24+F25</f>
        <v>0</v>
      </c>
      <c r="G22" s="17"/>
      <c r="H22" s="17">
        <f>H23+H24+H25</f>
        <v>0</v>
      </c>
      <c r="I22" s="17"/>
      <c r="J22" s="58">
        <f>J23</f>
        <v>0</v>
      </c>
      <c r="K22" s="17"/>
      <c r="L22" s="16">
        <f>L23+L24+L25</f>
        <v>0</v>
      </c>
      <c r="M22" s="36"/>
    </row>
    <row r="23" spans="1:13" ht="19.5" customHeight="1" x14ac:dyDescent="0.25">
      <c r="A23" s="44" t="s">
        <v>14</v>
      </c>
      <c r="B23" s="20"/>
      <c r="C23" s="9">
        <v>47.5</v>
      </c>
      <c r="D23" s="57">
        <f>C23*B23%</f>
        <v>0</v>
      </c>
      <c r="E23" s="17">
        <v>33.299999999999997</v>
      </c>
      <c r="F23" s="54">
        <f>B23*E23%</f>
        <v>0</v>
      </c>
      <c r="G23" s="17">
        <v>1</v>
      </c>
      <c r="H23" s="54">
        <f>B23*G23%</f>
        <v>0</v>
      </c>
      <c r="I23" s="17">
        <v>6</v>
      </c>
      <c r="J23" s="54">
        <f t="shared" si="0"/>
        <v>0</v>
      </c>
      <c r="K23" s="17">
        <v>9.5</v>
      </c>
      <c r="L23" s="56">
        <f>B23*K23%</f>
        <v>0</v>
      </c>
    </row>
    <row r="24" spans="1:13" ht="19.5" customHeight="1" x14ac:dyDescent="0.25">
      <c r="A24" s="47" t="s">
        <v>15</v>
      </c>
      <c r="B24" s="23"/>
      <c r="C24" s="11">
        <v>51.9</v>
      </c>
      <c r="D24" s="57">
        <f>C24*B24%</f>
        <v>0</v>
      </c>
      <c r="E24" s="17">
        <v>33.299999999999997</v>
      </c>
      <c r="F24" s="54">
        <f>B24*E24%</f>
        <v>0</v>
      </c>
      <c r="G24" s="17">
        <v>1</v>
      </c>
      <c r="H24" s="54">
        <f>B24*G24%</f>
        <v>0</v>
      </c>
      <c r="I24" s="17"/>
      <c r="J24" s="39"/>
      <c r="K24" s="17">
        <v>9.5</v>
      </c>
      <c r="L24" s="56">
        <f t="shared" ref="L24:L29" si="1">B24*K24%</f>
        <v>0</v>
      </c>
      <c r="M24" s="36"/>
    </row>
    <row r="25" spans="1:13" ht="24" customHeight="1" thickBot="1" x14ac:dyDescent="0.3">
      <c r="A25" s="45" t="s">
        <v>16</v>
      </c>
      <c r="B25" s="21"/>
      <c r="C25" s="7">
        <f>32.9+3.1+7.9</f>
        <v>43.9</v>
      </c>
      <c r="D25" s="57">
        <f>C25*B25%</f>
        <v>0</v>
      </c>
      <c r="E25" s="17">
        <v>33.299999999999997</v>
      </c>
      <c r="F25" s="54">
        <f t="shared" ref="F25:F34" si="2">B25*E25%</f>
        <v>0</v>
      </c>
      <c r="G25" s="17">
        <v>1</v>
      </c>
      <c r="H25" s="54">
        <f>B25*G25%</f>
        <v>0</v>
      </c>
      <c r="I25" s="17"/>
      <c r="J25" s="39"/>
      <c r="K25" s="17">
        <v>9.5</v>
      </c>
      <c r="L25" s="56">
        <f t="shared" si="1"/>
        <v>0</v>
      </c>
    </row>
    <row r="26" spans="1:13" ht="17.25" customHeight="1" x14ac:dyDescent="0.25">
      <c r="A26" s="43" t="s">
        <v>8</v>
      </c>
      <c r="B26" s="24">
        <f>B27+B28</f>
        <v>0</v>
      </c>
      <c r="C26" s="8">
        <f>44+8.8+11.6</f>
        <v>64.399999999999991</v>
      </c>
      <c r="D26" s="53">
        <f>B26*C26%</f>
        <v>0</v>
      </c>
      <c r="E26" s="17">
        <v>24.1</v>
      </c>
      <c r="F26" s="54">
        <f t="shared" si="2"/>
        <v>0</v>
      </c>
      <c r="G26" s="17">
        <v>7</v>
      </c>
      <c r="H26" s="54">
        <f>B26*G26%</f>
        <v>0</v>
      </c>
      <c r="I26" s="17"/>
      <c r="J26" s="39"/>
      <c r="K26" s="17"/>
      <c r="L26" s="16"/>
    </row>
    <row r="27" spans="1:13" ht="17.25" customHeight="1" x14ac:dyDescent="0.25">
      <c r="A27" s="44" t="s">
        <v>4</v>
      </c>
      <c r="B27" s="20"/>
      <c r="C27" s="9"/>
      <c r="D27" s="28"/>
      <c r="E27" s="17"/>
      <c r="F27" s="35"/>
      <c r="G27" s="17"/>
      <c r="H27" s="35"/>
      <c r="I27" s="17"/>
      <c r="J27" s="35"/>
      <c r="K27" s="17"/>
      <c r="L27" s="16"/>
    </row>
    <row r="28" spans="1:13" ht="16.5" customHeight="1" thickBot="1" x14ac:dyDescent="0.3">
      <c r="A28" s="45" t="s">
        <v>2</v>
      </c>
      <c r="B28" s="21"/>
      <c r="C28" s="7"/>
      <c r="D28" s="29"/>
      <c r="E28" s="17"/>
      <c r="F28" s="35"/>
      <c r="G28" s="17"/>
      <c r="H28" s="35"/>
      <c r="I28" s="17"/>
      <c r="J28" s="35"/>
      <c r="K28" s="17"/>
      <c r="L28" s="16"/>
    </row>
    <row r="29" spans="1:13" ht="32.25" customHeight="1" x14ac:dyDescent="0.25">
      <c r="A29" s="46" t="s">
        <v>9</v>
      </c>
      <c r="B29" s="22">
        <f>B30+B31</f>
        <v>0</v>
      </c>
      <c r="C29" s="8">
        <f>32.9+3.1+7.9</f>
        <v>43.9</v>
      </c>
      <c r="D29" s="53">
        <f>B29*C29%</f>
        <v>0</v>
      </c>
      <c r="E29" s="17">
        <v>33.299999999999997</v>
      </c>
      <c r="F29" s="54">
        <f t="shared" si="2"/>
        <v>0</v>
      </c>
      <c r="G29" s="17">
        <v>1</v>
      </c>
      <c r="H29" s="54">
        <f>B29*G29%</f>
        <v>0</v>
      </c>
      <c r="I29" s="17"/>
      <c r="J29" s="39">
        <f t="shared" si="0"/>
        <v>0</v>
      </c>
      <c r="K29" s="17">
        <v>9.5</v>
      </c>
      <c r="L29" s="56">
        <f t="shared" si="1"/>
        <v>0</v>
      </c>
    </row>
    <row r="30" spans="1:13" ht="23.25" customHeight="1" x14ac:dyDescent="0.25">
      <c r="A30" s="44" t="s">
        <v>4</v>
      </c>
      <c r="B30" s="20"/>
      <c r="C30" s="9"/>
      <c r="D30" s="28"/>
      <c r="E30" s="17"/>
      <c r="F30" s="35"/>
      <c r="G30" s="17"/>
      <c r="H30" s="35"/>
      <c r="I30" s="17"/>
      <c r="J30" s="35"/>
      <c r="K30" s="17"/>
      <c r="L30" s="16"/>
    </row>
    <row r="31" spans="1:13" ht="23.25" customHeight="1" thickBot="1" x14ac:dyDescent="0.3">
      <c r="A31" s="45" t="s">
        <v>2</v>
      </c>
      <c r="B31" s="21"/>
      <c r="C31" s="7"/>
      <c r="D31" s="29"/>
      <c r="E31" s="17"/>
      <c r="F31" s="35"/>
      <c r="G31" s="17"/>
      <c r="H31" s="35"/>
      <c r="I31" s="17"/>
      <c r="J31" s="35"/>
      <c r="K31" s="17"/>
      <c r="L31" s="16"/>
    </row>
    <row r="32" spans="1:13" ht="16.5" thickBot="1" x14ac:dyDescent="0.3">
      <c r="A32" s="49" t="s">
        <v>26</v>
      </c>
      <c r="B32" s="26"/>
      <c r="C32" s="37">
        <v>32.619999999999997</v>
      </c>
      <c r="D32" s="59">
        <f>B32*C32%</f>
        <v>0</v>
      </c>
      <c r="E32" s="17">
        <v>26</v>
      </c>
      <c r="F32" s="54">
        <f t="shared" si="2"/>
        <v>0</v>
      </c>
      <c r="G32" s="17"/>
      <c r="H32" s="35"/>
      <c r="I32" s="17"/>
      <c r="J32" s="35"/>
      <c r="K32" s="17"/>
      <c r="L32" s="16"/>
    </row>
    <row r="33" spans="1:13" ht="34.9" customHeight="1" x14ac:dyDescent="0.25">
      <c r="A33" s="50" t="s">
        <v>27</v>
      </c>
      <c r="B33" s="27"/>
      <c r="C33" s="13">
        <v>56.6</v>
      </c>
      <c r="D33" s="53">
        <f>B33*C33%</f>
        <v>0</v>
      </c>
      <c r="E33" s="17">
        <v>26.5</v>
      </c>
      <c r="F33" s="54">
        <f>B33*E33%</f>
        <v>0</v>
      </c>
      <c r="G33" s="17"/>
      <c r="H33" s="35"/>
      <c r="I33" s="17"/>
      <c r="J33" s="35"/>
      <c r="K33" s="17">
        <v>10</v>
      </c>
      <c r="L33" s="60">
        <f>B33*K33%</f>
        <v>0</v>
      </c>
    </row>
    <row r="34" spans="1:13" ht="16.5" thickBot="1" x14ac:dyDescent="0.3">
      <c r="A34" s="51" t="s">
        <v>28</v>
      </c>
      <c r="B34" s="20"/>
      <c r="C34" s="14">
        <v>70</v>
      </c>
      <c r="D34" s="57">
        <f>B34*C34%</f>
        <v>0</v>
      </c>
      <c r="E34" s="17">
        <v>26</v>
      </c>
      <c r="F34" s="54">
        <f t="shared" si="2"/>
        <v>0</v>
      </c>
      <c r="G34" s="17"/>
      <c r="H34" s="35"/>
      <c r="I34" s="17"/>
      <c r="J34" s="35"/>
      <c r="K34" s="17"/>
      <c r="L34" s="16"/>
    </row>
    <row r="35" spans="1:13" ht="32.25" thickBot="1" x14ac:dyDescent="0.3">
      <c r="A35" s="43" t="s">
        <v>18</v>
      </c>
      <c r="B35" s="27"/>
      <c r="C35" s="8"/>
      <c r="D35" s="31"/>
      <c r="E35" s="17"/>
      <c r="F35" s="35"/>
      <c r="G35" s="17"/>
      <c r="H35" s="35"/>
      <c r="I35" s="17"/>
      <c r="J35" s="35"/>
      <c r="K35" s="17"/>
      <c r="L35" s="16"/>
      <c r="M35" s="52" t="s">
        <v>29</v>
      </c>
    </row>
    <row r="36" spans="1:13" ht="16.5" thickBot="1" x14ac:dyDescent="0.3">
      <c r="A36" s="46" t="s">
        <v>32</v>
      </c>
      <c r="B36" s="41"/>
      <c r="C36" s="10"/>
      <c r="D36" s="33"/>
      <c r="E36" s="17"/>
      <c r="F36" s="35"/>
      <c r="G36" s="17"/>
      <c r="H36" s="35"/>
      <c r="I36" s="17"/>
      <c r="J36" s="35"/>
      <c r="K36" s="17"/>
      <c r="L36" s="16"/>
    </row>
    <row r="37" spans="1:13" ht="16.5" thickBot="1" x14ac:dyDescent="0.3">
      <c r="A37" s="61" t="s">
        <v>17</v>
      </c>
      <c r="B37" s="26"/>
      <c r="C37" s="15"/>
      <c r="D37" s="59">
        <f>B37</f>
        <v>0</v>
      </c>
      <c r="E37" s="17"/>
      <c r="F37" s="35"/>
      <c r="G37" s="17"/>
      <c r="H37" s="35"/>
      <c r="I37" s="17"/>
      <c r="J37" s="35"/>
      <c r="K37" s="17"/>
      <c r="L37" s="16"/>
    </row>
    <row r="38" spans="1:13" ht="32.450000000000003" customHeight="1" thickBot="1" x14ac:dyDescent="0.3">
      <c r="A38" s="105" t="s">
        <v>45</v>
      </c>
      <c r="B38" s="77">
        <f>B10+B14+B18+B22+B26+B29+B32++B34+B37+B36+B35</f>
        <v>0</v>
      </c>
      <c r="C38" s="72"/>
      <c r="D38" s="73">
        <f>D10+D14+D19+D20+D21++D23+D24+D25+D26+D29+D32+D37+D34+D33</f>
        <v>0</v>
      </c>
      <c r="E38" s="74"/>
      <c r="F38" s="75">
        <f>F10+F14+F19+F20+F21+F23+F24+F25+F26+F29+F32+F34</f>
        <v>0</v>
      </c>
      <c r="G38" s="72"/>
      <c r="H38" s="75">
        <f>H14+H19+H20+H21+H23+H25+H26+H24+H29</f>
        <v>0</v>
      </c>
      <c r="I38" s="72"/>
      <c r="J38" s="75">
        <f>J14+J19+J20+J21+J23+J25+J26+J24+J29</f>
        <v>0</v>
      </c>
      <c r="K38" s="72"/>
      <c r="L38" s="76">
        <f>L14+L23+L24+L25+L33+L29</f>
        <v>0</v>
      </c>
    </row>
    <row r="39" spans="1:13" ht="22.5" customHeight="1" x14ac:dyDescent="0.3">
      <c r="A39" s="91" t="s">
        <v>21</v>
      </c>
      <c r="B39" s="78">
        <f>F38+J38+L38+H38</f>
        <v>0</v>
      </c>
      <c r="C39" s="3"/>
      <c r="D39" s="40"/>
      <c r="E39" s="3"/>
      <c r="F39" s="36"/>
    </row>
    <row r="40" spans="1:13" ht="20.25" x14ac:dyDescent="0.3">
      <c r="A40" s="92" t="s">
        <v>22</v>
      </c>
      <c r="B40" s="90">
        <f>B38-B39</f>
        <v>0</v>
      </c>
      <c r="D40" s="36"/>
      <c r="F40" s="36"/>
      <c r="H40" s="36"/>
    </row>
    <row r="41" spans="1:13" ht="20.25" x14ac:dyDescent="0.3">
      <c r="A41" s="92" t="s">
        <v>33</v>
      </c>
      <c r="B41" s="94"/>
      <c r="D41" s="36"/>
      <c r="F41" s="36"/>
      <c r="H41" s="36"/>
    </row>
    <row r="42" spans="1:13" ht="20.25" x14ac:dyDescent="0.3">
      <c r="A42" s="92" t="s">
        <v>34</v>
      </c>
      <c r="B42" s="94"/>
      <c r="D42" s="36"/>
      <c r="F42" s="36"/>
      <c r="H42" s="36"/>
    </row>
    <row r="43" spans="1:13" ht="21" thickBot="1" x14ac:dyDescent="0.35">
      <c r="A43" s="93" t="s">
        <v>35</v>
      </c>
      <c r="B43" s="79">
        <f>B38+B41+B42</f>
        <v>0</v>
      </c>
      <c r="D43" s="36"/>
      <c r="F43" s="36"/>
      <c r="H43" s="36"/>
    </row>
    <row r="44" spans="1:13" ht="20.25" x14ac:dyDescent="0.3">
      <c r="A44" s="99"/>
      <c r="B44" s="38"/>
      <c r="C44" s="5"/>
      <c r="D44" s="5"/>
      <c r="G44" s="5"/>
      <c r="H44" s="5"/>
      <c r="I44" s="5"/>
      <c r="J44" s="5"/>
      <c r="K44" s="5"/>
      <c r="L44" s="5"/>
      <c r="M44" s="5"/>
    </row>
    <row r="45" spans="1:13" ht="18.75" x14ac:dyDescent="0.3">
      <c r="A45" s="42" t="s">
        <v>41</v>
      </c>
      <c r="B45" s="86"/>
      <c r="C45" s="86"/>
      <c r="D45" s="103"/>
      <c r="E45" s="104"/>
      <c r="F45" s="100"/>
      <c r="G45" s="103"/>
      <c r="H45" s="5"/>
      <c r="I45" s="5"/>
      <c r="J45" s="103"/>
      <c r="K45" s="103"/>
      <c r="L45" s="103"/>
      <c r="M45" s="5"/>
    </row>
    <row r="46" spans="1:13" ht="22.5" x14ac:dyDescent="0.3">
      <c r="B46" s="42"/>
      <c r="C46" s="101"/>
      <c r="D46" s="5"/>
      <c r="E46" s="42" t="s">
        <v>42</v>
      </c>
      <c r="G46" s="42"/>
      <c r="H46" s="5"/>
      <c r="I46" s="5"/>
      <c r="J46" s="5" t="s">
        <v>43</v>
      </c>
      <c r="K46" s="5"/>
      <c r="L46" s="5"/>
      <c r="M46" s="5"/>
    </row>
    <row r="47" spans="1:13" ht="22.5" x14ac:dyDescent="0.3">
      <c r="A47" s="42" t="s">
        <v>44</v>
      </c>
      <c r="B47" s="42"/>
      <c r="C47" s="101"/>
      <c r="D47" s="103"/>
      <c r="E47" s="104"/>
      <c r="F47" s="104"/>
      <c r="G47" s="98"/>
      <c r="H47" s="5"/>
      <c r="I47" s="5"/>
      <c r="J47" s="103"/>
      <c r="K47" s="103"/>
      <c r="L47" s="103"/>
      <c r="M47" s="5"/>
    </row>
    <row r="48" spans="1:13" ht="22.5" x14ac:dyDescent="0.3">
      <c r="A48" s="42"/>
      <c r="B48" s="86"/>
      <c r="C48" s="86"/>
      <c r="D48" s="5"/>
      <c r="E48" s="42" t="s">
        <v>42</v>
      </c>
      <c r="G48" s="42"/>
      <c r="J48" s="5" t="s">
        <v>43</v>
      </c>
      <c r="M48" s="5"/>
    </row>
    <row r="49" spans="1:13" ht="18.75" x14ac:dyDescent="0.3">
      <c r="A49" s="3" t="s">
        <v>23</v>
      </c>
      <c r="B49" s="3"/>
      <c r="C49" s="5">
        <v>15</v>
      </c>
      <c r="D49" s="5">
        <f>B49*C49%</f>
        <v>0</v>
      </c>
      <c r="G49" s="5"/>
      <c r="H49" s="5"/>
      <c r="I49" s="5"/>
      <c r="J49" s="5"/>
      <c r="K49" s="5"/>
      <c r="L49" s="5"/>
      <c r="M49" s="5"/>
    </row>
    <row r="50" spans="1:13" ht="16.5" x14ac:dyDescent="0.25">
      <c r="A50" s="6"/>
      <c r="B50" s="6"/>
      <c r="C50" s="5"/>
      <c r="D50" s="5"/>
    </row>
    <row r="51" spans="1:13" x14ac:dyDescent="0.25">
      <c r="A51" s="5"/>
      <c r="B51" s="5"/>
      <c r="C51" s="5"/>
      <c r="D51" s="5"/>
    </row>
    <row r="52" spans="1:13" x14ac:dyDescent="0.25">
      <c r="A52" s="5"/>
      <c r="B52" s="5"/>
      <c r="C52" s="5"/>
      <c r="D52" s="5"/>
    </row>
    <row r="53" spans="1:13" x14ac:dyDescent="0.25">
      <c r="A53" s="5"/>
      <c r="B53" s="5"/>
      <c r="C53" s="5"/>
      <c r="D53" s="5"/>
    </row>
    <row r="54" spans="1:13" x14ac:dyDescent="0.25">
      <c r="A54" s="5"/>
      <c r="B54" s="5"/>
      <c r="C54" s="5"/>
      <c r="D54" s="5"/>
    </row>
    <row r="55" spans="1:13" x14ac:dyDescent="0.25">
      <c r="A55" s="5"/>
      <c r="B55" s="5"/>
      <c r="C55" s="5"/>
      <c r="D55" s="5"/>
    </row>
    <row r="56" spans="1:13" x14ac:dyDescent="0.25">
      <c r="A56" s="5"/>
      <c r="B56" s="5"/>
      <c r="C56" s="5"/>
      <c r="D56" s="5"/>
    </row>
    <row r="57" spans="1:13" x14ac:dyDescent="0.25">
      <c r="A57" s="5"/>
      <c r="B57" s="5"/>
      <c r="C57" s="5"/>
      <c r="D57" s="5"/>
    </row>
    <row r="58" spans="1:13" x14ac:dyDescent="0.25">
      <c r="A58" s="5"/>
      <c r="B58" s="5"/>
    </row>
  </sheetData>
  <mergeCells count="13">
    <mergeCell ref="A5:L5"/>
    <mergeCell ref="I7:J8"/>
    <mergeCell ref="K7:L8"/>
    <mergeCell ref="A7:A9"/>
    <mergeCell ref="B7:B9"/>
    <mergeCell ref="C7:D8"/>
    <mergeCell ref="E7:F8"/>
    <mergeCell ref="G7:H8"/>
    <mergeCell ref="A1:D1"/>
    <mergeCell ref="H1:L1"/>
    <mergeCell ref="A2:L2"/>
    <mergeCell ref="A3:L3"/>
    <mergeCell ref="A4:L4"/>
  </mergeCells>
  <pageMargins left="0.51181102362204722" right="0.11811023622047245" top="0.15748031496062992" bottom="0.15748031496062992" header="0.31496062992125984" footer="0.31496062992125984"/>
  <pageSetup paperSize="9" scale="67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5631-69F5-416E-954D-309E507334C8}">
  <sheetPr>
    <tabColor rgb="FFFFFF00"/>
    <pageSetUpPr fitToPage="1"/>
  </sheetPr>
  <dimension ref="A1:U57"/>
  <sheetViews>
    <sheetView view="pageBreakPreview" zoomScale="78" zoomScaleNormal="100" zoomScaleSheetLayoutView="78" workbookViewId="0">
      <selection activeCell="S16" sqref="S16"/>
    </sheetView>
  </sheetViews>
  <sheetFormatPr defaultRowHeight="15" x14ac:dyDescent="0.25"/>
  <cols>
    <col min="1" max="1" width="66.42578125" customWidth="1"/>
    <col min="2" max="2" width="18.5703125" customWidth="1"/>
    <col min="3" max="3" width="12.28515625" customWidth="1"/>
    <col min="4" max="4" width="17.85546875" customWidth="1"/>
    <col min="6" max="6" width="15.5703125" customWidth="1"/>
    <col min="8" max="8" width="12.7109375" customWidth="1"/>
    <col min="10" max="10" width="12.7109375" customWidth="1"/>
    <col min="11" max="11" width="8" customWidth="1"/>
    <col min="12" max="12" width="8.7109375" customWidth="1"/>
  </cols>
  <sheetData>
    <row r="1" spans="1:13" ht="18.75" x14ac:dyDescent="0.3">
      <c r="A1" s="126"/>
      <c r="B1" s="126"/>
      <c r="C1" s="126"/>
      <c r="D1" s="126"/>
      <c r="H1" s="127" t="s">
        <v>36</v>
      </c>
      <c r="I1" s="127"/>
      <c r="J1" s="127"/>
      <c r="K1" s="127"/>
      <c r="L1" s="127"/>
    </row>
    <row r="2" spans="1:13" ht="18.75" x14ac:dyDescent="0.25">
      <c r="A2" s="128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ht="16.5" customHeight="1" x14ac:dyDescent="0.25">
      <c r="A3" s="128" t="s">
        <v>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8.75" x14ac:dyDescent="0.3">
      <c r="A4" s="126" t="s">
        <v>39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3" ht="18.75" x14ac:dyDescent="0.3">
      <c r="A5" s="126" t="s">
        <v>40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3" ht="17.25" customHeight="1" thickBot="1" x14ac:dyDescent="0.4">
      <c r="A6" s="4"/>
      <c r="B6" s="4"/>
      <c r="C6" s="4"/>
      <c r="D6" s="1"/>
      <c r="E6" s="4"/>
    </row>
    <row r="7" spans="1:13" ht="15.75" customHeight="1" x14ac:dyDescent="0.25">
      <c r="A7" s="148" t="s">
        <v>0</v>
      </c>
      <c r="B7" s="151" t="s">
        <v>13</v>
      </c>
      <c r="C7" s="139" t="s">
        <v>10</v>
      </c>
      <c r="D7" s="154"/>
      <c r="E7" s="143" t="s">
        <v>30</v>
      </c>
      <c r="F7" s="144"/>
      <c r="G7" s="129" t="s">
        <v>24</v>
      </c>
      <c r="H7" s="130"/>
      <c r="I7" s="129" t="s">
        <v>25</v>
      </c>
      <c r="J7" s="130"/>
      <c r="K7" s="129" t="s">
        <v>19</v>
      </c>
      <c r="L7" s="130"/>
    </row>
    <row r="8" spans="1:13" ht="15" customHeight="1" x14ac:dyDescent="0.35">
      <c r="A8" s="149"/>
      <c r="B8" s="152"/>
      <c r="C8" s="141"/>
      <c r="D8" s="155"/>
      <c r="E8" s="145"/>
      <c r="F8" s="146"/>
      <c r="G8" s="131"/>
      <c r="H8" s="132"/>
      <c r="I8" s="131"/>
      <c r="J8" s="132"/>
      <c r="K8" s="131"/>
      <c r="L8" s="132"/>
      <c r="M8" s="81" t="s">
        <v>31</v>
      </c>
    </row>
    <row r="9" spans="1:13" ht="14.25" customHeight="1" thickBot="1" x14ac:dyDescent="0.3">
      <c r="A9" s="150"/>
      <c r="B9" s="153"/>
      <c r="C9" s="68" t="s">
        <v>11</v>
      </c>
      <c r="D9" s="69" t="s">
        <v>12</v>
      </c>
      <c r="E9" s="70" t="s">
        <v>11</v>
      </c>
      <c r="F9" s="71" t="s">
        <v>12</v>
      </c>
      <c r="G9" s="70" t="s">
        <v>11</v>
      </c>
      <c r="H9" s="71" t="s">
        <v>12</v>
      </c>
      <c r="I9" s="70" t="s">
        <v>11</v>
      </c>
      <c r="J9" s="71" t="s">
        <v>12</v>
      </c>
      <c r="K9" s="70" t="s">
        <v>11</v>
      </c>
      <c r="L9" s="71" t="s">
        <v>12</v>
      </c>
    </row>
    <row r="10" spans="1:13" ht="18" customHeight="1" x14ac:dyDescent="0.25">
      <c r="A10" s="62" t="s">
        <v>3</v>
      </c>
      <c r="B10" s="18">
        <f>B12+B13</f>
        <v>0</v>
      </c>
      <c r="C10" s="8">
        <v>19.600000000000001</v>
      </c>
      <c r="D10" s="53">
        <f>B10*C10%</f>
        <v>0</v>
      </c>
      <c r="E10" s="17">
        <v>63.6</v>
      </c>
      <c r="F10" s="54">
        <f>B10*E10%</f>
        <v>0</v>
      </c>
      <c r="G10" s="17"/>
      <c r="H10" s="35"/>
      <c r="I10" s="17"/>
      <c r="J10" s="35"/>
      <c r="K10" s="17"/>
      <c r="L10" s="16"/>
    </row>
    <row r="11" spans="1:13" ht="20.25" customHeight="1" x14ac:dyDescent="0.25">
      <c r="A11" s="44" t="s">
        <v>1</v>
      </c>
      <c r="B11" s="19"/>
      <c r="C11" s="9"/>
      <c r="D11" s="28"/>
      <c r="E11" s="17"/>
      <c r="F11" s="35"/>
      <c r="G11" s="17"/>
      <c r="H11" s="35"/>
      <c r="I11" s="17"/>
      <c r="J11" s="35"/>
      <c r="K11" s="17"/>
      <c r="L11" s="16"/>
    </row>
    <row r="12" spans="1:13" ht="17.25" customHeight="1" x14ac:dyDescent="0.25">
      <c r="A12" s="44" t="s">
        <v>4</v>
      </c>
      <c r="B12" s="20"/>
      <c r="C12" s="9"/>
      <c r="D12" s="28"/>
      <c r="E12" s="17"/>
      <c r="F12" s="35"/>
      <c r="G12" s="17"/>
      <c r="H12" s="35"/>
      <c r="I12" s="17"/>
      <c r="J12" s="35"/>
      <c r="K12" s="17"/>
      <c r="L12" s="16"/>
    </row>
    <row r="13" spans="1:13" ht="16.5" customHeight="1" thickBot="1" x14ac:dyDescent="0.3">
      <c r="A13" s="45" t="s">
        <v>2</v>
      </c>
      <c r="B13" s="21"/>
      <c r="C13" s="7"/>
      <c r="D13" s="29"/>
      <c r="E13" s="17"/>
      <c r="F13" s="35"/>
      <c r="G13" s="17"/>
      <c r="H13" s="35"/>
      <c r="I13" s="17"/>
      <c r="J13" s="35"/>
      <c r="K13" s="17"/>
      <c r="L13" s="16"/>
    </row>
    <row r="14" spans="1:13" ht="19.5" customHeight="1" x14ac:dyDescent="0.25">
      <c r="A14" s="46" t="s">
        <v>5</v>
      </c>
      <c r="B14" s="22">
        <f>B16+B17</f>
        <v>0</v>
      </c>
      <c r="C14" s="10">
        <f>44.8-3.56</f>
        <v>41.239999999999995</v>
      </c>
      <c r="D14" s="55">
        <f>B14*C14%</f>
        <v>0</v>
      </c>
      <c r="E14" s="17">
        <v>35</v>
      </c>
      <c r="F14" s="54">
        <f>B14*E14%</f>
        <v>0</v>
      </c>
      <c r="G14" s="17"/>
      <c r="H14" s="39"/>
      <c r="I14" s="17">
        <v>3.56</v>
      </c>
      <c r="J14" s="54">
        <f>B14*I14%</f>
        <v>0</v>
      </c>
      <c r="K14" s="17">
        <v>12.8</v>
      </c>
      <c r="L14" s="56">
        <f>B14*K14%</f>
        <v>0</v>
      </c>
    </row>
    <row r="15" spans="1:13" ht="15.75" x14ac:dyDescent="0.25">
      <c r="A15" s="44" t="s">
        <v>1</v>
      </c>
      <c r="B15" s="19"/>
      <c r="C15" s="9"/>
      <c r="D15" s="28"/>
      <c r="E15" s="17"/>
      <c r="F15" s="35"/>
      <c r="G15" s="17"/>
      <c r="H15" s="35"/>
      <c r="I15" s="17"/>
      <c r="J15" s="35"/>
      <c r="K15" s="17"/>
      <c r="L15" s="16"/>
    </row>
    <row r="16" spans="1:13" ht="15.75" x14ac:dyDescent="0.25">
      <c r="A16" s="44" t="s">
        <v>4</v>
      </c>
      <c r="B16" s="20"/>
      <c r="C16" s="9"/>
      <c r="D16" s="28"/>
      <c r="E16" s="17"/>
      <c r="F16" s="35"/>
      <c r="G16" s="17"/>
      <c r="H16" s="35"/>
      <c r="I16" s="17"/>
      <c r="J16" s="35"/>
      <c r="K16" s="17"/>
      <c r="L16" s="16"/>
    </row>
    <row r="17" spans="1:21" ht="16.5" thickBot="1" x14ac:dyDescent="0.3">
      <c r="A17" s="47" t="s">
        <v>2</v>
      </c>
      <c r="B17" s="23"/>
      <c r="C17" s="11"/>
      <c r="D17" s="30"/>
      <c r="E17" s="17"/>
      <c r="F17" s="35"/>
      <c r="G17" s="17"/>
      <c r="H17" s="35"/>
      <c r="I17" s="17"/>
      <c r="J17" s="35"/>
      <c r="K17" s="17"/>
      <c r="L17" s="16"/>
    </row>
    <row r="18" spans="1:21" ht="21" customHeight="1" x14ac:dyDescent="0.25">
      <c r="A18" s="43" t="s">
        <v>6</v>
      </c>
      <c r="B18" s="24">
        <f>B19+B20+B21</f>
        <v>0</v>
      </c>
      <c r="C18" s="8"/>
      <c r="D18" s="31">
        <f>D19+D20+D21</f>
        <v>0</v>
      </c>
      <c r="E18" s="17"/>
      <c r="F18" s="35">
        <f>F19+F20+F21</f>
        <v>0</v>
      </c>
      <c r="G18" s="17"/>
      <c r="H18" s="35">
        <f>H19+H20+H21</f>
        <v>0</v>
      </c>
      <c r="I18" s="17"/>
      <c r="J18" s="35"/>
      <c r="K18" s="17"/>
      <c r="L18" s="16"/>
    </row>
    <row r="19" spans="1:21" ht="19.5" customHeight="1" x14ac:dyDescent="0.25">
      <c r="A19" s="44" t="s">
        <v>14</v>
      </c>
      <c r="B19" s="20"/>
      <c r="C19" s="9">
        <f>34.9+5.9+9</f>
        <v>49.8</v>
      </c>
      <c r="D19" s="57">
        <f>B19*C19%</f>
        <v>0</v>
      </c>
      <c r="E19" s="17">
        <v>26.6</v>
      </c>
      <c r="F19" s="54">
        <f>B19*E19%</f>
        <v>0</v>
      </c>
      <c r="G19" s="17">
        <f>7</f>
        <v>7</v>
      </c>
      <c r="H19" s="54">
        <f>B19*G19%</f>
        <v>0</v>
      </c>
      <c r="I19" s="17">
        <f>8+8</f>
        <v>16</v>
      </c>
      <c r="J19" s="54">
        <f t="shared" ref="J19:J29" si="0">B19*I19%</f>
        <v>0</v>
      </c>
      <c r="K19" s="17"/>
      <c r="L19" s="16"/>
      <c r="S19" s="147"/>
      <c r="T19" s="147"/>
      <c r="U19" s="147"/>
    </row>
    <row r="20" spans="1:21" ht="19.5" customHeight="1" x14ac:dyDescent="0.25">
      <c r="A20" s="47" t="s">
        <v>15</v>
      </c>
      <c r="B20" s="23"/>
      <c r="C20" s="11">
        <f>34.9+18.9+11.8</f>
        <v>65.599999999999994</v>
      </c>
      <c r="D20" s="57">
        <f>B20*C20%</f>
        <v>0</v>
      </c>
      <c r="E20" s="17">
        <v>26.6</v>
      </c>
      <c r="F20" s="54">
        <f>B20*E20%</f>
        <v>0</v>
      </c>
      <c r="G20" s="17">
        <v>7</v>
      </c>
      <c r="H20" s="54">
        <f>B20*G20%</f>
        <v>0</v>
      </c>
      <c r="I20" s="17"/>
      <c r="J20" s="39"/>
      <c r="K20" s="17"/>
      <c r="L20" s="16"/>
    </row>
    <row r="21" spans="1:21" ht="24.75" customHeight="1" thickBot="1" x14ac:dyDescent="0.3">
      <c r="A21" s="45" t="s">
        <v>16</v>
      </c>
      <c r="B21" s="21"/>
      <c r="C21" s="7">
        <f>45.4+3.3+10.7</f>
        <v>59.399999999999991</v>
      </c>
      <c r="D21" s="57">
        <f>B21*C21%</f>
        <v>0</v>
      </c>
      <c r="E21" s="17">
        <v>29.1</v>
      </c>
      <c r="F21" s="54">
        <f>B21*E21%</f>
        <v>0</v>
      </c>
      <c r="G21" s="17">
        <v>7</v>
      </c>
      <c r="H21" s="54">
        <f>B21*G21%</f>
        <v>0</v>
      </c>
      <c r="I21" s="17"/>
      <c r="J21" s="39"/>
      <c r="K21" s="17"/>
      <c r="L21" s="16"/>
    </row>
    <row r="22" spans="1:21" ht="17.25" customHeight="1" x14ac:dyDescent="0.25">
      <c r="A22" s="48" t="s">
        <v>7</v>
      </c>
      <c r="B22" s="25">
        <f>B23+B24+B25</f>
        <v>0</v>
      </c>
      <c r="C22" s="12"/>
      <c r="D22" s="32">
        <f>D23+D24+D25</f>
        <v>0</v>
      </c>
      <c r="E22" s="17"/>
      <c r="F22" s="35">
        <f>F23+F24+F25+F26</f>
        <v>0</v>
      </c>
      <c r="G22" s="17"/>
      <c r="H22" s="35">
        <f>H23+H24+H25</f>
        <v>0</v>
      </c>
      <c r="I22" s="17"/>
      <c r="J22" s="35">
        <f>J23</f>
        <v>0</v>
      </c>
      <c r="K22" s="17"/>
      <c r="L22" s="16"/>
    </row>
    <row r="23" spans="1:21" ht="19.5" customHeight="1" x14ac:dyDescent="0.25">
      <c r="A23" s="44" t="s">
        <v>14</v>
      </c>
      <c r="B23" s="20"/>
      <c r="C23" s="9">
        <f>30+4.9+7.7</f>
        <v>42.6</v>
      </c>
      <c r="D23" s="57">
        <f>C23*B23%</f>
        <v>0</v>
      </c>
      <c r="E23" s="17">
        <v>38.299999999999997</v>
      </c>
      <c r="F23" s="54">
        <f>B23*E23%</f>
        <v>0</v>
      </c>
      <c r="G23" s="17">
        <f>1</f>
        <v>1</v>
      </c>
      <c r="H23" s="54">
        <f>B23*G23%</f>
        <v>0</v>
      </c>
      <c r="I23" s="17">
        <f>3+3</f>
        <v>6</v>
      </c>
      <c r="J23" s="54">
        <f t="shared" si="0"/>
        <v>0</v>
      </c>
      <c r="K23" s="17">
        <v>9.5</v>
      </c>
      <c r="L23" s="56">
        <f>B23*K23%</f>
        <v>0</v>
      </c>
    </row>
    <row r="24" spans="1:21" ht="19.5" customHeight="1" x14ac:dyDescent="0.25">
      <c r="A24" s="47" t="s">
        <v>15</v>
      </c>
      <c r="B24" s="23"/>
      <c r="C24" s="11">
        <f>30+8.5+8.5</f>
        <v>47</v>
      </c>
      <c r="D24" s="57">
        <f>C24*B24%</f>
        <v>0</v>
      </c>
      <c r="E24" s="17">
        <v>38.299999999999997</v>
      </c>
      <c r="F24" s="54">
        <f>B24*E24%</f>
        <v>0</v>
      </c>
      <c r="G24" s="17">
        <v>1</v>
      </c>
      <c r="H24" s="54">
        <f>B24*G24%</f>
        <v>0</v>
      </c>
      <c r="I24" s="17"/>
      <c r="J24" s="39"/>
      <c r="K24" s="17">
        <v>9.5</v>
      </c>
      <c r="L24" s="56">
        <f t="shared" ref="L24:L29" si="1">B24*K24%</f>
        <v>0</v>
      </c>
    </row>
    <row r="25" spans="1:21" ht="24" customHeight="1" thickBot="1" x14ac:dyDescent="0.3">
      <c r="A25" s="45" t="s">
        <v>16</v>
      </c>
      <c r="B25" s="21"/>
      <c r="C25" s="7">
        <f>30+3.1+7.3</f>
        <v>40.4</v>
      </c>
      <c r="D25" s="57">
        <f>C25*B25%</f>
        <v>0</v>
      </c>
      <c r="E25" s="17">
        <v>38.299999999999997</v>
      </c>
      <c r="F25" s="54">
        <f t="shared" ref="F25:F34" si="2">B25*E25%</f>
        <v>0</v>
      </c>
      <c r="G25" s="17">
        <v>1</v>
      </c>
      <c r="H25" s="54">
        <f>B25*G25%</f>
        <v>0</v>
      </c>
      <c r="I25" s="17"/>
      <c r="J25" s="39"/>
      <c r="K25" s="17">
        <v>9.5</v>
      </c>
      <c r="L25" s="56">
        <f t="shared" si="1"/>
        <v>0</v>
      </c>
    </row>
    <row r="26" spans="1:21" ht="17.25" customHeight="1" x14ac:dyDescent="0.25">
      <c r="A26" s="43" t="s">
        <v>8</v>
      </c>
      <c r="B26" s="24">
        <f>B27+B28</f>
        <v>0</v>
      </c>
      <c r="C26" s="8">
        <f>44+4.8+10.7</f>
        <v>59.5</v>
      </c>
      <c r="D26" s="53">
        <f>B26*C26%</f>
        <v>0</v>
      </c>
      <c r="E26" s="17">
        <v>38.299999999999997</v>
      </c>
      <c r="F26" s="54">
        <f t="shared" si="2"/>
        <v>0</v>
      </c>
      <c r="G26" s="17">
        <v>7</v>
      </c>
      <c r="H26" s="54">
        <f>B26*G26%</f>
        <v>0</v>
      </c>
      <c r="I26" s="17"/>
      <c r="J26" s="39">
        <f t="shared" si="0"/>
        <v>0</v>
      </c>
      <c r="K26" s="17"/>
      <c r="L26" s="16"/>
    </row>
    <row r="27" spans="1:21" ht="17.25" customHeight="1" x14ac:dyDescent="0.25">
      <c r="A27" s="44" t="s">
        <v>4</v>
      </c>
      <c r="B27" s="20"/>
      <c r="C27" s="9"/>
      <c r="D27" s="28"/>
      <c r="E27" s="17"/>
      <c r="F27" s="35"/>
      <c r="G27" s="17"/>
      <c r="H27" s="35"/>
      <c r="I27" s="17"/>
      <c r="J27" s="35"/>
      <c r="K27" s="17"/>
      <c r="L27" s="16"/>
    </row>
    <row r="28" spans="1:21" ht="16.5" customHeight="1" thickBot="1" x14ac:dyDescent="0.3">
      <c r="A28" s="45" t="s">
        <v>2</v>
      </c>
      <c r="B28" s="21"/>
      <c r="C28" s="7"/>
      <c r="D28" s="29"/>
      <c r="E28" s="17"/>
      <c r="F28" s="35"/>
      <c r="G28" s="17"/>
      <c r="H28" s="35"/>
      <c r="I28" s="17"/>
      <c r="J28" s="35"/>
      <c r="K28" s="17"/>
      <c r="L28" s="16"/>
    </row>
    <row r="29" spans="1:21" ht="32.25" customHeight="1" x14ac:dyDescent="0.25">
      <c r="A29" s="46" t="s">
        <v>9</v>
      </c>
      <c r="B29" s="22">
        <f>B30+B31</f>
        <v>0</v>
      </c>
      <c r="C29" s="8">
        <f>30+3.1+7.9</f>
        <v>41</v>
      </c>
      <c r="D29" s="53">
        <f>B29*C29%</f>
        <v>0</v>
      </c>
      <c r="E29" s="17">
        <v>38.299999999999997</v>
      </c>
      <c r="F29" s="54">
        <f t="shared" si="2"/>
        <v>0</v>
      </c>
      <c r="G29" s="17">
        <v>1</v>
      </c>
      <c r="H29" s="54">
        <f>B29*G29%</f>
        <v>0</v>
      </c>
      <c r="I29" s="17">
        <v>1</v>
      </c>
      <c r="J29" s="54">
        <f t="shared" si="0"/>
        <v>0</v>
      </c>
      <c r="K29" s="17">
        <v>9.5</v>
      </c>
      <c r="L29" s="56">
        <f t="shared" si="1"/>
        <v>0</v>
      </c>
    </row>
    <row r="30" spans="1:21" ht="23.25" customHeight="1" x14ac:dyDescent="0.25">
      <c r="A30" s="44" t="s">
        <v>4</v>
      </c>
      <c r="B30" s="20"/>
      <c r="C30" s="9"/>
      <c r="D30" s="28"/>
      <c r="E30" s="17"/>
      <c r="F30" s="35"/>
      <c r="G30" s="17"/>
      <c r="H30" s="35"/>
      <c r="I30" s="17"/>
      <c r="J30" s="35"/>
      <c r="K30" s="17"/>
      <c r="L30" s="16"/>
    </row>
    <row r="31" spans="1:21" ht="23.25" customHeight="1" thickBot="1" x14ac:dyDescent="0.3">
      <c r="A31" s="45" t="s">
        <v>2</v>
      </c>
      <c r="B31" s="21"/>
      <c r="C31" s="7"/>
      <c r="D31" s="29"/>
      <c r="E31" s="17"/>
      <c r="F31" s="35"/>
      <c r="G31" s="17"/>
      <c r="H31" s="35"/>
      <c r="I31" s="17"/>
      <c r="J31" s="35"/>
      <c r="K31" s="17"/>
      <c r="L31" s="16"/>
    </row>
    <row r="32" spans="1:21" ht="16.5" thickBot="1" x14ac:dyDescent="0.3">
      <c r="A32" s="49" t="s">
        <v>26</v>
      </c>
      <c r="B32" s="26"/>
      <c r="C32" s="37">
        <v>27.62</v>
      </c>
      <c r="D32" s="59">
        <f>B32*C32%</f>
        <v>0</v>
      </c>
      <c r="E32" s="17">
        <v>31</v>
      </c>
      <c r="F32" s="54">
        <f t="shared" si="2"/>
        <v>0</v>
      </c>
      <c r="G32" s="17"/>
      <c r="H32" s="35"/>
      <c r="I32" s="17"/>
      <c r="J32" s="35"/>
      <c r="K32" s="17"/>
      <c r="L32" s="16"/>
    </row>
    <row r="33" spans="1:13" ht="34.9" customHeight="1" x14ac:dyDescent="0.25">
      <c r="A33" s="50" t="s">
        <v>27</v>
      </c>
      <c r="B33" s="27"/>
      <c r="C33" s="13">
        <v>51.6</v>
      </c>
      <c r="D33" s="53">
        <f>B33*C33%</f>
        <v>0</v>
      </c>
      <c r="E33" s="17">
        <v>31.5</v>
      </c>
      <c r="F33" s="54">
        <f>B33*E33%</f>
        <v>0</v>
      </c>
      <c r="G33" s="17"/>
      <c r="H33" s="35"/>
      <c r="I33" s="17"/>
      <c r="J33" s="35"/>
      <c r="K33" s="17">
        <v>10</v>
      </c>
      <c r="L33" s="56">
        <f>B33*K33%</f>
        <v>0</v>
      </c>
    </row>
    <row r="34" spans="1:13" ht="16.5" thickBot="1" x14ac:dyDescent="0.3">
      <c r="A34" s="51" t="s">
        <v>28</v>
      </c>
      <c r="B34" s="20"/>
      <c r="C34" s="14">
        <v>65</v>
      </c>
      <c r="D34" s="57">
        <f>B34*C34%</f>
        <v>0</v>
      </c>
      <c r="E34" s="17">
        <v>31</v>
      </c>
      <c r="F34" s="54">
        <f t="shared" si="2"/>
        <v>0</v>
      </c>
      <c r="G34" s="17"/>
      <c r="H34" s="35"/>
      <c r="I34" s="17"/>
      <c r="J34" s="35"/>
      <c r="K34" s="17"/>
      <c r="L34" s="16"/>
    </row>
    <row r="35" spans="1:13" ht="32.25" thickBot="1" x14ac:dyDescent="0.35">
      <c r="A35" s="43" t="s">
        <v>18</v>
      </c>
      <c r="B35" s="27"/>
      <c r="C35" s="8"/>
      <c r="D35" s="31"/>
      <c r="E35" s="17"/>
      <c r="F35" s="35"/>
      <c r="G35" s="17"/>
      <c r="H35" s="35"/>
      <c r="I35" s="17"/>
      <c r="J35" s="35"/>
      <c r="K35" s="17"/>
      <c r="L35" s="16"/>
      <c r="M35" s="80" t="s">
        <v>29</v>
      </c>
    </row>
    <row r="36" spans="1:13" ht="16.5" thickBot="1" x14ac:dyDescent="0.3">
      <c r="A36" s="46" t="s">
        <v>20</v>
      </c>
      <c r="B36" s="41"/>
      <c r="C36" s="10"/>
      <c r="D36" s="33"/>
      <c r="E36" s="17"/>
      <c r="F36" s="35"/>
      <c r="G36" s="17"/>
      <c r="H36" s="35"/>
      <c r="I36" s="17"/>
      <c r="J36" s="35"/>
      <c r="K36" s="17"/>
      <c r="L36" s="16"/>
    </row>
    <row r="37" spans="1:13" ht="16.5" thickBot="1" x14ac:dyDescent="0.3">
      <c r="A37" s="61" t="s">
        <v>17</v>
      </c>
      <c r="B37" s="26"/>
      <c r="C37" s="15"/>
      <c r="D37" s="34">
        <f>B37</f>
        <v>0</v>
      </c>
      <c r="E37" s="17"/>
      <c r="F37" s="35"/>
      <c r="G37" s="17"/>
      <c r="H37" s="35"/>
      <c r="I37" s="17"/>
      <c r="J37" s="35"/>
      <c r="K37" s="17"/>
      <c r="L37" s="16"/>
    </row>
    <row r="38" spans="1:13" ht="32.450000000000003" customHeight="1" thickBot="1" x14ac:dyDescent="0.3">
      <c r="A38" s="105" t="s">
        <v>45</v>
      </c>
      <c r="B38" s="85">
        <f>B10+B14+B18+B22+B26+B29+B32++B34+B37+B36+B35</f>
        <v>0</v>
      </c>
      <c r="C38" s="82"/>
      <c r="D38" s="73">
        <f>D10+D14+D19+D20+D21++D23+D24+D25+D26+D29+D32+D37+D34+D33</f>
        <v>0</v>
      </c>
      <c r="E38" s="83"/>
      <c r="F38" s="75">
        <f>F10+F14+F19+F20+F21+F23+F24+F25+F26+F29+F32+F34+F33</f>
        <v>0</v>
      </c>
      <c r="G38" s="82"/>
      <c r="H38" s="75">
        <f>H19+H20+H21+H23+H25+H26+H24+H29</f>
        <v>0</v>
      </c>
      <c r="I38" s="82"/>
      <c r="J38" s="75">
        <f>J14+J19+J23+J29</f>
        <v>0</v>
      </c>
      <c r="K38" s="82"/>
      <c r="L38" s="84">
        <f>L14+L23+L24+L25+L33+L29</f>
        <v>0</v>
      </c>
    </row>
    <row r="39" spans="1:13" ht="22.5" customHeight="1" x14ac:dyDescent="0.3">
      <c r="A39" s="91" t="s">
        <v>21</v>
      </c>
      <c r="B39" s="87">
        <f>F38+J38+L38+H38</f>
        <v>0</v>
      </c>
      <c r="C39" s="88"/>
      <c r="D39" s="88"/>
      <c r="E39" s="88"/>
      <c r="F39" s="89"/>
      <c r="G39" s="88"/>
      <c r="H39" s="88"/>
      <c r="I39" s="88"/>
      <c r="J39" s="88"/>
      <c r="K39" s="88"/>
      <c r="L39" s="88"/>
    </row>
    <row r="40" spans="1:13" ht="22.5" customHeight="1" x14ac:dyDescent="0.3">
      <c r="A40" s="124" t="s">
        <v>78</v>
      </c>
      <c r="B40" s="125">
        <f>(B10+B14+B18+B22+B26+B29+B32+B33+B34)*5%</f>
        <v>0</v>
      </c>
      <c r="C40" s="88"/>
      <c r="D40" s="88"/>
      <c r="E40" s="88"/>
      <c r="F40" s="89"/>
      <c r="G40" s="88"/>
      <c r="H40" s="88"/>
      <c r="I40" s="88"/>
      <c r="J40" s="88"/>
      <c r="K40" s="88"/>
      <c r="L40" s="88"/>
    </row>
    <row r="41" spans="1:13" ht="20.25" x14ac:dyDescent="0.3">
      <c r="A41" s="92" t="s">
        <v>22</v>
      </c>
      <c r="B41" s="95">
        <f>B38-B39</f>
        <v>0</v>
      </c>
      <c r="C41" s="89"/>
      <c r="D41" s="88"/>
      <c r="E41" s="88"/>
      <c r="F41" s="88"/>
      <c r="G41" s="88"/>
      <c r="H41" s="88"/>
      <c r="I41" s="88"/>
      <c r="J41" s="88"/>
      <c r="K41" s="88"/>
      <c r="L41" s="88"/>
    </row>
    <row r="42" spans="1:13" ht="20.25" x14ac:dyDescent="0.3">
      <c r="A42" s="92" t="s">
        <v>33</v>
      </c>
      <c r="B42" s="9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5"/>
    </row>
    <row r="43" spans="1:13" ht="20.25" x14ac:dyDescent="0.3">
      <c r="A43" s="92" t="s">
        <v>34</v>
      </c>
      <c r="B43" s="97"/>
      <c r="C43" s="5"/>
      <c r="D43" s="5"/>
      <c r="G43" s="5"/>
      <c r="H43" s="5"/>
      <c r="I43" s="5"/>
      <c r="J43" s="5"/>
      <c r="K43" s="5"/>
      <c r="L43" s="5"/>
      <c r="M43" s="5"/>
    </row>
    <row r="44" spans="1:13" ht="21" thickBot="1" x14ac:dyDescent="0.35">
      <c r="A44" s="93" t="s">
        <v>35</v>
      </c>
      <c r="B44" s="79">
        <f>B38+B42+B43</f>
        <v>0</v>
      </c>
      <c r="C44" s="5"/>
      <c r="D44" s="5"/>
      <c r="G44" s="5"/>
      <c r="H44" s="5"/>
      <c r="I44" s="5"/>
      <c r="J44" s="5"/>
      <c r="K44" s="5"/>
      <c r="L44" s="5"/>
      <c r="M44" s="5"/>
    </row>
    <row r="45" spans="1:13" ht="20.25" x14ac:dyDescent="0.3">
      <c r="A45" s="99"/>
      <c r="B45" s="38"/>
      <c r="C45" s="5"/>
      <c r="D45" s="5"/>
      <c r="G45" s="5"/>
      <c r="H45" s="5"/>
      <c r="I45" s="5"/>
      <c r="J45" s="5"/>
      <c r="K45" s="5"/>
      <c r="L45" s="5"/>
      <c r="M45" s="5"/>
    </row>
    <row r="46" spans="1:13" ht="18.75" x14ac:dyDescent="0.3">
      <c r="A46" s="42" t="s">
        <v>41</v>
      </c>
      <c r="B46" s="86"/>
      <c r="C46" s="86"/>
      <c r="D46" s="103"/>
      <c r="E46" s="104"/>
      <c r="F46" s="100"/>
      <c r="G46" s="103"/>
      <c r="H46" s="5"/>
      <c r="I46" s="5"/>
      <c r="J46" s="103"/>
      <c r="K46" s="103"/>
      <c r="L46" s="103"/>
      <c r="M46" s="5"/>
    </row>
    <row r="47" spans="1:13" ht="22.5" x14ac:dyDescent="0.3">
      <c r="B47" s="42"/>
      <c r="C47" s="101"/>
      <c r="D47" s="5"/>
      <c r="E47" s="42" t="s">
        <v>42</v>
      </c>
      <c r="G47" s="42"/>
      <c r="H47" s="5"/>
      <c r="I47" s="5"/>
      <c r="J47" s="5" t="s">
        <v>43</v>
      </c>
      <c r="K47" s="5"/>
      <c r="L47" s="5"/>
      <c r="M47" s="5"/>
    </row>
    <row r="48" spans="1:13" ht="22.5" x14ac:dyDescent="0.3">
      <c r="A48" s="42" t="s">
        <v>44</v>
      </c>
      <c r="B48" s="42"/>
      <c r="C48" s="101"/>
      <c r="D48" s="103"/>
      <c r="E48" s="104"/>
      <c r="F48" s="104"/>
      <c r="G48" s="98"/>
      <c r="H48" s="5"/>
      <c r="I48" s="5"/>
      <c r="J48" s="103"/>
      <c r="K48" s="103"/>
      <c r="L48" s="103"/>
      <c r="M48" s="5"/>
    </row>
    <row r="49" spans="1:10" ht="22.5" x14ac:dyDescent="0.3">
      <c r="A49" s="42"/>
      <c r="B49" s="86"/>
      <c r="C49" s="86"/>
      <c r="D49" s="5"/>
      <c r="E49" s="42" t="s">
        <v>42</v>
      </c>
      <c r="G49" s="42"/>
      <c r="J49" s="5" t="s">
        <v>43</v>
      </c>
    </row>
    <row r="50" spans="1:10" ht="22.5" x14ac:dyDescent="0.3">
      <c r="A50" s="102"/>
      <c r="B50" s="42"/>
      <c r="C50" s="101"/>
      <c r="D50" s="5"/>
    </row>
    <row r="51" spans="1:10" x14ac:dyDescent="0.25">
      <c r="A51" s="5"/>
      <c r="B51" s="5"/>
      <c r="C51" s="5"/>
      <c r="D51" s="5"/>
    </row>
    <row r="52" spans="1:10" x14ac:dyDescent="0.25">
      <c r="A52" s="5"/>
      <c r="B52" s="5"/>
      <c r="C52" s="5"/>
      <c r="D52" s="5"/>
    </row>
    <row r="53" spans="1:10" x14ac:dyDescent="0.25">
      <c r="A53" s="5"/>
      <c r="B53" s="5"/>
      <c r="C53" s="5"/>
      <c r="D53" s="5"/>
    </row>
    <row r="54" spans="1:10" x14ac:dyDescent="0.25">
      <c r="A54" s="5"/>
      <c r="B54" s="5"/>
      <c r="C54" s="5"/>
      <c r="D54" s="5"/>
    </row>
    <row r="55" spans="1:10" x14ac:dyDescent="0.25">
      <c r="A55" s="5"/>
      <c r="B55" s="5"/>
      <c r="C55" s="5"/>
      <c r="D55" s="5"/>
    </row>
    <row r="56" spans="1:10" x14ac:dyDescent="0.25">
      <c r="A56" s="5"/>
      <c r="B56" s="5"/>
      <c r="C56" s="5"/>
      <c r="D56" s="5"/>
    </row>
    <row r="57" spans="1:10" x14ac:dyDescent="0.25">
      <c r="A57" s="5"/>
      <c r="B57" s="5"/>
    </row>
  </sheetData>
  <mergeCells count="14">
    <mergeCell ref="S19:U19"/>
    <mergeCell ref="I7:J8"/>
    <mergeCell ref="K7:L8"/>
    <mergeCell ref="G7:H8"/>
    <mergeCell ref="H1:L1"/>
    <mergeCell ref="A2:L2"/>
    <mergeCell ref="A3:L3"/>
    <mergeCell ref="A1:D1"/>
    <mergeCell ref="A7:A9"/>
    <mergeCell ref="B7:B9"/>
    <mergeCell ref="C7:D8"/>
    <mergeCell ref="E7:F8"/>
    <mergeCell ref="A4:L4"/>
    <mergeCell ref="A5:L5"/>
  </mergeCells>
  <pageMargins left="0.51181102362204722" right="0.11811023622047245" top="0.15748031496062992" bottom="0.15748031496062992" header="0.31496062992125984" footer="0.31496062992125984"/>
  <pageSetup paperSize="9" scale="5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A710-3755-4753-B0CF-7DECD9EBEF58}">
  <sheetPr>
    <tabColor rgb="FFFFFF00"/>
  </sheetPr>
  <dimension ref="A1:C48"/>
  <sheetViews>
    <sheetView tabSelected="1" view="pageBreakPreview" zoomScale="75" zoomScaleNormal="100" zoomScaleSheetLayoutView="75" workbookViewId="0">
      <selection activeCell="J17" sqref="J17"/>
    </sheetView>
  </sheetViews>
  <sheetFormatPr defaultRowHeight="15" x14ac:dyDescent="0.25"/>
  <cols>
    <col min="1" max="1" width="61.85546875" customWidth="1"/>
    <col min="2" max="2" width="48.140625" customWidth="1"/>
  </cols>
  <sheetData>
    <row r="1" spans="1:3" x14ac:dyDescent="0.25">
      <c r="A1" s="147" t="s">
        <v>36</v>
      </c>
      <c r="B1" s="147"/>
    </row>
    <row r="2" spans="1:3" ht="18.75" x14ac:dyDescent="0.3">
      <c r="A2" s="157" t="s">
        <v>46</v>
      </c>
      <c r="B2" s="157"/>
    </row>
    <row r="3" spans="1:3" ht="18.75" x14ac:dyDescent="0.3">
      <c r="A3" s="126" t="s">
        <v>47</v>
      </c>
      <c r="B3" s="126"/>
    </row>
    <row r="4" spans="1:3" ht="18.75" x14ac:dyDescent="0.3">
      <c r="A4" s="126" t="s">
        <v>48</v>
      </c>
      <c r="B4" s="126"/>
    </row>
    <row r="5" spans="1:3" ht="18.75" x14ac:dyDescent="0.3">
      <c r="A5" s="126" t="s">
        <v>49</v>
      </c>
      <c r="B5" s="126"/>
    </row>
    <row r="6" spans="1:3" ht="18.75" x14ac:dyDescent="0.3">
      <c r="A6" s="156"/>
      <c r="B6" s="156"/>
    </row>
    <row r="7" spans="1:3" ht="22.5" x14ac:dyDescent="0.25">
      <c r="A7" s="159" t="s">
        <v>50</v>
      </c>
      <c r="B7" s="159"/>
    </row>
    <row r="8" spans="1:3" ht="16.5" x14ac:dyDescent="0.25">
      <c r="A8" s="160" t="s">
        <v>51</v>
      </c>
      <c r="B8" s="160"/>
      <c r="C8" s="160"/>
    </row>
    <row r="9" spans="1:3" ht="18.75" x14ac:dyDescent="0.35">
      <c r="A9" s="161" t="s">
        <v>52</v>
      </c>
      <c r="B9" s="161"/>
      <c r="C9" s="106"/>
    </row>
    <row r="10" spans="1:3" ht="15.75" x14ac:dyDescent="0.25">
      <c r="B10" s="1" t="s">
        <v>53</v>
      </c>
    </row>
    <row r="11" spans="1:3" x14ac:dyDescent="0.25">
      <c r="A11" s="162" t="s">
        <v>0</v>
      </c>
      <c r="B11" s="162" t="s">
        <v>54</v>
      </c>
    </row>
    <row r="12" spans="1:3" x14ac:dyDescent="0.25">
      <c r="A12" s="162"/>
      <c r="B12" s="162"/>
    </row>
    <row r="13" spans="1:3" ht="15.75" thickBot="1" x14ac:dyDescent="0.3">
      <c r="A13" s="163"/>
      <c r="B13" s="163"/>
    </row>
    <row r="14" spans="1:3" ht="32.25" thickBot="1" x14ac:dyDescent="0.3">
      <c r="A14" s="113" t="s">
        <v>55</v>
      </c>
      <c r="B14" s="114">
        <v>0</v>
      </c>
    </row>
    <row r="15" spans="1:3" ht="15.75" x14ac:dyDescent="0.25">
      <c r="A15" s="112" t="s">
        <v>1</v>
      </c>
      <c r="B15" s="112"/>
    </row>
    <row r="16" spans="1:3" ht="15.75" x14ac:dyDescent="0.25">
      <c r="A16" s="107"/>
      <c r="B16" s="107"/>
    </row>
    <row r="17" spans="1:3" ht="15.75" x14ac:dyDescent="0.25">
      <c r="A17" s="107"/>
      <c r="B17" s="107"/>
    </row>
    <row r="18" spans="1:3" ht="15.75" x14ac:dyDescent="0.25">
      <c r="A18" s="107"/>
      <c r="B18" s="107"/>
    </row>
    <row r="19" spans="1:3" ht="16.5" thickBot="1" x14ac:dyDescent="0.3">
      <c r="A19" s="115"/>
      <c r="B19" s="115"/>
    </row>
    <row r="20" spans="1:3" ht="15.75" x14ac:dyDescent="0.25">
      <c r="A20" s="116" t="s">
        <v>56</v>
      </c>
      <c r="B20" s="117">
        <f>B21+B22</f>
        <v>0</v>
      </c>
    </row>
    <row r="21" spans="1:3" ht="15.75" x14ac:dyDescent="0.25">
      <c r="A21" s="118" t="s">
        <v>57</v>
      </c>
      <c r="B21" s="119"/>
    </row>
    <row r="22" spans="1:3" ht="16.5" thickBot="1" x14ac:dyDescent="0.3">
      <c r="A22" s="120" t="s">
        <v>58</v>
      </c>
      <c r="B22" s="121"/>
    </row>
    <row r="23" spans="1:3" ht="15.75" x14ac:dyDescent="0.25">
      <c r="A23" s="112"/>
      <c r="B23" s="112"/>
    </row>
    <row r="24" spans="1:3" ht="15.75" x14ac:dyDescent="0.25">
      <c r="A24" s="107"/>
      <c r="B24" s="107"/>
    </row>
    <row r="25" spans="1:3" ht="15.75" x14ac:dyDescent="0.25">
      <c r="A25" s="107"/>
      <c r="B25" s="107"/>
    </row>
    <row r="26" spans="1:3" ht="15.75" x14ac:dyDescent="0.25">
      <c r="A26" s="107"/>
      <c r="B26" s="107"/>
    </row>
    <row r="27" spans="1:3" ht="16.5" thickBot="1" x14ac:dyDescent="0.3">
      <c r="A27" s="115"/>
      <c r="B27" s="115"/>
    </row>
    <row r="28" spans="1:3" ht="16.5" thickBot="1" x14ac:dyDescent="0.3">
      <c r="A28" s="122" t="s">
        <v>80</v>
      </c>
      <c r="B28" s="123"/>
    </row>
    <row r="29" spans="1:3" ht="16.5" thickBot="1" x14ac:dyDescent="0.3">
      <c r="A29" s="109" t="s">
        <v>59</v>
      </c>
      <c r="B29" s="108">
        <f>B28+B14</f>
        <v>0</v>
      </c>
      <c r="C29" t="s">
        <v>60</v>
      </c>
    </row>
    <row r="30" spans="1:3" ht="18.75" x14ac:dyDescent="0.3">
      <c r="A30" s="42" t="s">
        <v>61</v>
      </c>
      <c r="B30" s="100"/>
    </row>
    <row r="31" spans="1:3" ht="22.5" x14ac:dyDescent="0.3">
      <c r="B31" s="101" t="s">
        <v>43</v>
      </c>
    </row>
    <row r="32" spans="1:3" ht="26.25" x14ac:dyDescent="0.4">
      <c r="A32" s="42" t="s">
        <v>44</v>
      </c>
      <c r="B32" s="100"/>
      <c r="C32" s="110" t="s">
        <v>62</v>
      </c>
    </row>
    <row r="33" spans="1:2" ht="22.5" x14ac:dyDescent="0.3">
      <c r="A33" s="102"/>
      <c r="B33" s="101" t="s">
        <v>43</v>
      </c>
    </row>
    <row r="34" spans="1:2" ht="18.75" x14ac:dyDescent="0.3">
      <c r="A34" s="2" t="s">
        <v>63</v>
      </c>
      <c r="B34" s="5"/>
    </row>
    <row r="35" spans="1:2" ht="18.75" x14ac:dyDescent="0.3">
      <c r="A35" s="3" t="s">
        <v>64</v>
      </c>
      <c r="B35" s="5"/>
    </row>
    <row r="36" spans="1:2" ht="18.75" x14ac:dyDescent="0.3">
      <c r="A36" s="3" t="s">
        <v>65</v>
      </c>
      <c r="B36" s="5"/>
    </row>
    <row r="37" spans="1:2" ht="18.75" x14ac:dyDescent="0.25">
      <c r="A37" s="158" t="s">
        <v>66</v>
      </c>
      <c r="B37" s="158"/>
    </row>
    <row r="38" spans="1:2" ht="18.75" x14ac:dyDescent="0.25">
      <c r="A38" s="158" t="s">
        <v>67</v>
      </c>
      <c r="B38" s="158"/>
    </row>
    <row r="39" spans="1:2" ht="18.75" x14ac:dyDescent="0.25">
      <c r="A39" s="158" t="s">
        <v>68</v>
      </c>
      <c r="B39" s="158"/>
    </row>
    <row r="40" spans="1:2" ht="18.75" x14ac:dyDescent="0.3">
      <c r="A40" s="2" t="s">
        <v>69</v>
      </c>
      <c r="B40" s="5"/>
    </row>
    <row r="41" spans="1:2" ht="18.75" x14ac:dyDescent="0.3">
      <c r="A41" s="3" t="s">
        <v>70</v>
      </c>
      <c r="B41" s="5"/>
    </row>
    <row r="42" spans="1:2" ht="18.75" x14ac:dyDescent="0.3">
      <c r="A42" s="3" t="s">
        <v>71</v>
      </c>
      <c r="B42" s="5"/>
    </row>
    <row r="43" spans="1:2" ht="18.75" x14ac:dyDescent="0.25">
      <c r="A43" s="111" t="s">
        <v>72</v>
      </c>
      <c r="B43" s="5"/>
    </row>
    <row r="44" spans="1:2" ht="18.75" x14ac:dyDescent="0.25">
      <c r="A44" s="111" t="s">
        <v>73</v>
      </c>
      <c r="B44" s="5"/>
    </row>
    <row r="45" spans="1:2" ht="18.75" x14ac:dyDescent="0.25">
      <c r="A45" s="111" t="s">
        <v>74</v>
      </c>
      <c r="B45" s="5"/>
    </row>
    <row r="46" spans="1:2" ht="37.5" x14ac:dyDescent="0.25">
      <c r="A46" s="111" t="s">
        <v>75</v>
      </c>
      <c r="B46" s="5"/>
    </row>
    <row r="47" spans="1:2" ht="37.5" x14ac:dyDescent="0.25">
      <c r="A47" s="111" t="s">
        <v>76</v>
      </c>
    </row>
    <row r="48" spans="1:2" ht="18.75" x14ac:dyDescent="0.25">
      <c r="A48" s="111" t="s">
        <v>77</v>
      </c>
    </row>
  </sheetData>
  <mergeCells count="14">
    <mergeCell ref="A38:B38"/>
    <mergeCell ref="A39:B39"/>
    <mergeCell ref="A7:B7"/>
    <mergeCell ref="A8:C8"/>
    <mergeCell ref="A9:B9"/>
    <mergeCell ref="A11:A13"/>
    <mergeCell ref="B11:B13"/>
    <mergeCell ref="A37:B37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 освітні підрозділи </vt:lpstr>
      <vt:lpstr>ЦООП </vt:lpstr>
      <vt:lpstr>господарські підрозділи</vt:lpstr>
      <vt:lpstr>' освітні підрозділи '!Область_друку</vt:lpstr>
      <vt:lpstr>'господарські підрозділи'!Область_друку</vt:lpstr>
      <vt:lpstr>'ЦООП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2025-01-15T13:08:09Z</dcterms:modified>
</cp:coreProperties>
</file>